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F9" i="8"/>
  <c r="E9" i="8"/>
  <c r="D9" i="8"/>
  <c r="C9" i="8"/>
  <c r="B9" i="8"/>
  <c r="G18" i="7"/>
  <c r="F18" i="7"/>
  <c r="E18" i="7"/>
  <c r="D18" i="7"/>
  <c r="C18" i="7"/>
  <c r="B18" i="7"/>
  <c r="E42" i="2"/>
  <c r="F42" i="2"/>
  <c r="B38" i="2"/>
  <c r="C38" i="2"/>
  <c r="B41" i="2"/>
  <c r="C41" i="2"/>
  <c r="A4" i="3" l="1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4" i="8"/>
  <c r="D24" i="8"/>
  <c r="E24" i="8"/>
  <c r="E34" i="8" s="1"/>
  <c r="F24" i="8"/>
  <c r="G24" i="8"/>
  <c r="B24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B9" i="7" s="1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9" i="9" l="1"/>
  <c r="F34" i="8"/>
  <c r="E79" i="2"/>
  <c r="E81" i="2" s="1"/>
  <c r="F79" i="2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B34" i="8"/>
  <c r="D34" i="8"/>
  <c r="C34" i="8"/>
  <c r="G34" i="8"/>
  <c r="G123" i="7"/>
  <c r="B84" i="7"/>
  <c r="C84" i="7"/>
  <c r="C159" i="7" s="1"/>
  <c r="G38" i="7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G9" i="7"/>
  <c r="F81" i="2"/>
  <c r="B77" i="9"/>
  <c r="F77" i="9"/>
  <c r="D159" i="7"/>
  <c r="G84" i="7"/>
  <c r="G42" i="6"/>
  <c r="G70" i="6"/>
  <c r="G159" i="7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<sst xmlns="http://schemas.openxmlformats.org/spreadsheetml/2006/main" count="825" uniqueCount="580">
  <si>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</si>
  <si>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</si>
  <si>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</si>
  <si>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</si>
  <si>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</si>
  <si>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</si>
  <si>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</si>
  <si>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</si>
  <si>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</si>
  <si>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</si>
  <si>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</si>
  <si>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</si>
  <si>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</si>
  <si>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</si>
  <si>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</si>
  <si>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</si>
  <si>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</si>
  <si>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</si>
  <si>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</si>
  <si>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</si>
  <si>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</si>
  <si>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</si>
  <si>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</si>
  <si>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</si>
  <si>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</si>
  <si>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</si>
  <si>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</si>
  <si>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</si>
  <si>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</si>
  <si>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</si>
  <si>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</si>
  <si>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</si>
  <si>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</si>
  <si>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</si>
  <si>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</si>
  <si>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</si>
  <si>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</si>
  <si>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</si>
  <si>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</si>
  <si>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</si>
  <si>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</si>
  <si>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</si>
  <si>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</si>
  <si>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</si>
  <si>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</si>
  <si>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</si>
  <si>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</si>
  <si>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</si>
  <si>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</si>
  <si>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</si>
  <si>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</si>
  <si>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</si>
  <si>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</si>
  <si>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</si>
  <si>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</si>
  <si>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</si>
  <si>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</si>
  <si>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</si>
  <si>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</si>
  <si>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</si>
  <si>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</si>
  <si>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</si>
  <si>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</si>
  <si>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</si>
  <si>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</si>
  <si>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</si>
  <si>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</si>
  <si>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</si>
  <si>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</si>
  <si>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</si>
  <si>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</si>
  <si>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</si>
  <si>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</si>
  <si>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</si>
  <si>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</si>
  <si>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</si>
  <si>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</si>
  <si>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</si>
  <si>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</si>
  <si>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</si>
  <si>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</si>
  <si>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</si>
  <si>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</si>
  <si>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</si>
  <si>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</si>
  <si>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</si>
  <si>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</si>
  <si>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</si>
  <si>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</si>
  <si>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</si>
  <si>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</si>
  <si>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</si>
  <si>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</si>
  <si>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</si>
  <si>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</si>
  <si>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</si>
  <si>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</si>
  <si>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</si>
  <si>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</si>
  <si>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</si>
  <si>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</si>
  <si>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</si>
  <si>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</si>
  <si>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</si>
  <si>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</si>
  <si>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</si>
  <si>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</si>
  <si>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</si>
  <si>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</si>
  <si>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</si>
  <si>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</si>
  <si>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</si>
  <si>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</si>
  <si>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</si>
  <si>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</si>
  <si>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</si>
  <si>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</si>
  <si>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</si>
  <si>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</si>
  <si>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</si>
  <si>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</si>
  <si>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</si>
  <si>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</si>
  <si>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</si>
  <si>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</si>
  <si>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</si>
  <si>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</si>
  <si>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</si>
  <si>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</si>
  <si>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</si>
  <si>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</si>
  <si>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</si>
  <si>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</si>
  <si>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</si>
  <si>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</si>
  <si>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</si>
  <si>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</si>
  <si>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</si>
  <si>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</si>
  <si>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</si>
  <si>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</si>
  <si>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</si>
  <si>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</si>
  <si>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</si>
  <si>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</si>
  <si>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</si>
  <si>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</si>
  <si>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</si>
  <si>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</si>
  <si>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</si>
  <si>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</si>
  <si>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</si>
  <si>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</si>
  <si>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</si>
  <si>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</si>
  <si>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</si>
  <si>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</si>
  <si>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</si>
  <si>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</si>
  <si>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</si>
  <si>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</si>
  <si>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</si>
  <si>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</si>
  <si>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</si>
  <si>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</si>
  <si>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</si>
  <si>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</si>
  <si>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</si>
  <si>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</si>
  <si>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</si>
  <si>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</si>
  <si>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</si>
  <si>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</si>
  <si>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</si>
  <si>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</si>
  <si>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</si>
  <si>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</si>
  <si>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</si>
  <si>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</si>
  <si>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</si>
  <si>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</si>
  <si>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</si>
  <si>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</si>
  <si>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</si>
  <si>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</si>
  <si>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</si>
  <si>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</si>
  <si>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</si>
  <si>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</si>
  <si>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</si>
  <si>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</si>
  <si>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</si>
  <si>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</si>
  <si>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</si>
  <si>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</si>
  <si>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</si>
  <si>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</si>
  <si>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</si>
  <si>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</si>
  <si>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</si>
  <si>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</si>
  <si>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</si>
  <si>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</si>
  <si>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</si>
  <si>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</si>
  <si>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</si>
  <si>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</si>
  <si>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</si>
  <si>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</si>
  <si>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</si>
  <si>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</si>
  <si>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</si>
  <si>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</si>
  <si>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</si>
  <si>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</si>
  <si>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</si>
  <si>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</si>
  <si>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</si>
  <si>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</si>
  <si>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</si>
  <si>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</si>
  <si>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</si>
  <si>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</si>
  <si>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</si>
  <si>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</si>
  <si>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</si>
  <si>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</si>
  <si>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</si>
  <si>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</si>
  <si>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</si>
  <si>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</si>
  <si>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</si>
  <si>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</si>
  <si>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</si>
  <si>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</si>
  <si>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</si>
  <si>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</si>
  <si>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</si>
  <si>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</si>
  <si>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</si>
  <si>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</si>
  <si>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</si>
  <si>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</si>
  <si>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</si>
  <si>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</si>
  <si>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</si>
  <si>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</si>
  <si>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</si>
  <si>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</si>
  <si>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</si>
  <si>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</si>
  <si>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</si>
  <si>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</si>
  <si>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</si>
  <si>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</si>
  <si>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</si>
  <si>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</si>
  <si>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</si>
  <si>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</si>
  <si>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</si>
  <si>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</si>
  <si>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</si>
  <si>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</si>
  <si>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</si>
  <si>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</si>
  <si>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</si>
  <si>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</si>
  <si>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</si>
  <si>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</si>
  <si>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</si>
  <si>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</si>
  <si>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</si>
  <si>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</si>
  <si>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</si>
  <si>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</si>
  <si>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</si>
  <si>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</si>
  <si>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</si>
  <si>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</si>
  <si>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</si>
  <si>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</si>
  <si>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</si>
  <si>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</si>
  <si>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</si>
  <si>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</si>
  <si>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</si>
  <si>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</si>
  <si>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</si>
  <si>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</si>
  <si>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</si>
  <si>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</si>
  <si>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</si>
  <si>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</si>
  <si>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</si>
  <si>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</si>
  <si>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</si>
  <si>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</si>
  <si>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</si>
  <si>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</si>
  <si>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</si>
  <si>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</si>
  <si>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</si>
  <si>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</si>
  <si>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</si>
  <si>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</si>
  <si>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</si>
  <si>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</si>
  <si>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</si>
  <si>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</si>
  <si>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</si>
  <si>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</si>
  <si>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</si>
  <si>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</si>
  <si>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</si>
  <si>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</si>
  <si>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</si>
  <si>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</si>
  <si>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</si>
  <si>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</si>
  <si>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</si>
  <si>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</si>
  <si>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</si>
  <si>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</si>
  <si>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</si>
  <si>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</si>
  <si>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</si>
  <si>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</si>
  <si>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</si>
  <si>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</si>
  <si>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</si>
  <si>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</si>
  <si>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</si>
  <si>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</si>
  <si>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</si>
  <si>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</si>
  <si>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</si>
  <si>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</si>
  <si>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</si>
  <si>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</si>
  <si>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</si>
  <si>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</si>
  <si>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</si>
  <si>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</si>
  <si>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</si>
  <si>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</si>
  <si>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</si>
  <si>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</si>
  <si>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</si>
  <si>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</si>
  <si>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</si>
  <si>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</si>
  <si>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</si>
  <si>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</si>
  <si>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</si>
  <si>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</si>
  <si>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</si>
  <si>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</si>
  <si>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</si>
  <si>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</si>
  <si>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</si>
  <si>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</si>
  <si>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</si>
  <si>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</si>
  <si>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</si>
  <si>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</si>
  <si>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</si>
  <si>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</si>
  <si>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</si>
  <si>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</si>
  <si>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</si>
  <si>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</si>
  <si>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</si>
  <si>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</si>
  <si>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</si>
  <si>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</si>
  <si>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</si>
  <si>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</si>
  <si>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</si>
  <si>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</si>
  <si>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</si>
  <si>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</si>
  <si>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</si>
  <si>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</si>
  <si>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</si>
  <si>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</si>
  <si>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</si>
  <si>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</si>
  <si>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</si>
  <si>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</si>
  <si>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</si>
  <si>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</si>
  <si>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</si>
  <si>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</si>
  <si>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</si>
  <si>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</si>
  <si>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</si>
  <si>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</si>
  <si>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</si>
  <si>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</si>
  <si>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</si>
  <si>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</si>
  <si>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</si>
  <si>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</si>
  <si>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</si>
  <si>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</si>
  <si>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</si>
  <si>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</si>
  <si>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</si>
  <si>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</si>
  <si>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</si>
  <si>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</si>
  <si>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</si>
  <si>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</si>
  <si>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</si>
  <si>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</si>
  <si>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</si>
  <si>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</si>
  <si>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</si>
  <si>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</si>
  <si>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</si>
  <si>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</si>
  <si>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</si>
  <si>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</si>
  <si>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</si>
  <si>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</si>
  <si>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</si>
  <si>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</si>
  <si>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</si>
  <si>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</si>
  <si>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</si>
  <si>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</si>
  <si>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</si>
  <si>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</si>
  <si>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</si>
  <si>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</si>
  <si>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</si>
  <si>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</si>
  <si>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</si>
  <si>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</si>
  <si>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</si>
  <si>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</si>
  <si>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</si>
  <si>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</si>
  <si>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</si>
  <si>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</si>
  <si>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</si>
  <si>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</si>
  <si>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</si>
  <si>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</si>
  <si>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</si>
  <si>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</si>
  <si>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</si>
  <si>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</si>
  <si>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</si>
  <si>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</si>
  <si>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</si>
  <si>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</si>
  <si>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</si>
  <si>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</si>
  <si>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</si>
  <si>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</si>
  <si>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</si>
  <si>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</si>
  <si>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</si>
  <si>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</si>
  <si>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</si>
  <si>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</si>
  <si>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</si>
  <si>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</si>
  <si>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</si>
  <si>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</si>
  <si>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</si>
  <si>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</si>
  <si>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</si>
  <si>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</si>
  <si>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</si>
  <si>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</si>
  <si>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</si>
  <si>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</si>
  <si>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</si>
  <si>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</si>
  <si>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</si>
  <si>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</si>
  <si>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</si>
  <si>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</si>
  <si>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</si>
  <si>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</si>
  <si>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</si>
  <si>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</si>
  <si>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</si>
  <si>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</si>
  <si>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</si>
  <si>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</si>
  <si>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</si>
  <si>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</si>
  <si>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</si>
  <si>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</si>
  <si>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</si>
  <si>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</si>
  <si>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</si>
  <si>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</si>
  <si>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</si>
  <si>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</si>
  <si>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</si>
  <si>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</si>
  <si>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</si>
  <si>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</si>
  <si>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</si>
  <si>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</si>
  <si>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</si>
  <si>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</si>
  <si>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</si>
  <si>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</si>
  <si>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</si>
  <si>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</si>
  <si>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</si>
  <si>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</si>
  <si>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</si>
  <si>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</si>
  <si>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</si>
  <si>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</si>
  <si>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</si>
  <si>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</si>
  <si>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</si>
  <si>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</si>
  <si>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</si>
  <si>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</si>
  <si>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</si>
  <si>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</si>
  <si>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</si>
  <si>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</si>
  <si>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</si>
  <si>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</si>
  <si>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</si>
  <si>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</si>
  <si>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</si>
  <si>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</si>
  <si>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</si>
  <si>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</si>
  <si>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</si>
  <si>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</si>
  <si>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</si>
  <si>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</si>
  <si>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</si>
  <si>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</si>
  <si>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</si>
  <si>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</si>
  <si>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</si>
  <si>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</si>
  <si>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</si>
  <si>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</si>
  <si>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</si>
  <si>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</si>
  <si>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</si>
  <si>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</si>
  <si>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</si>
  <si>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</si>
  <si>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</si>
  <si>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</si>
  <si>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</si>
  <si>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</si>
  <si>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</si>
  <si>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</si>
  <si>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</si>
  <si>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</si>
  <si>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31120M09A010100 OPERACION Y MTTO AGUA POTABLE</t>
  </si>
  <si>
    <t>31120M09A010200 OPERACION Y MTTO ALCANTARILLADO</t>
  </si>
  <si>
    <t>31120M09A010300 OPERACION Y MTTO MAQUINARIA Y EQUIPO</t>
  </si>
  <si>
    <t>31120M09A010400 OPERACION Y MTTO ADMINISTRATIVO</t>
  </si>
  <si>
    <t>31120M09A020000 DIRECCION GENERAL</t>
  </si>
  <si>
    <t>31120M09A030000 RECURSOS HUMANOS</t>
  </si>
  <si>
    <t>31120M09A040000 CONTABILIDAD</t>
  </si>
  <si>
    <t>31120M09A050000 COMERCIALIZACION</t>
  </si>
  <si>
    <t>31120M09A060000 INFORMATICA</t>
  </si>
  <si>
    <t>31120M09A070000 SANEAMIENTO</t>
  </si>
  <si>
    <t>31120M09A080000 COMUNICACION SOCIAL</t>
  </si>
  <si>
    <t>31120M09A090000 INGENIERIA Y PLANEACION</t>
  </si>
  <si>
    <t>31120M09A100000 SUPERVISION DE OBRA</t>
  </si>
  <si>
    <t>JUNTA MUNICIPAL DE AGUA POTABLE Y ALCANTARILLADO DE CORTAZAR,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</si>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</sst>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 applyProtection="1"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AppData\Local\Temp\Rar$DIa16644.1902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Normal="100" workbookViewId="0">
      <selection activeCell="A4" sqref="A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578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2</v>
      </c>
      <c r="B4" s="118"/>
      <c r="C4" s="118"/>
      <c r="D4" s="118"/>
      <c r="E4" s="118"/>
      <c r="F4" s="119"/>
    </row>
    <row r="5" spans="1:6" ht="12.95" customHeight="1" x14ac:dyDescent="0.25">
      <c r="A5" s="120" t="s">
        <v>3</v>
      </c>
      <c r="B5" s="121"/>
      <c r="C5" s="121"/>
      <c r="D5" s="121"/>
      <c r="E5" s="121"/>
      <c r="F5" s="122"/>
    </row>
    <row r="6" spans="1:6" ht="41.45" customHeight="1" x14ac:dyDescent="0.25">
      <c r="A6" s="42" t="s">
        <v>4</v>
      </c>
      <c r="B6" s="43" t="s">
        <v>5</v>
      </c>
      <c r="C6" s="1" t="s">
        <v>6</v>
      </c>
      <c r="D6" s="44" t="s">
        <v>7</v>
      </c>
      <c r="E6" s="43" t="s">
        <v>5</v>
      </c>
      <c r="F6" s="1" t="s">
        <v>6</v>
      </c>
    </row>
    <row r="7" spans="1:6" ht="12.95" customHeight="1" x14ac:dyDescent="0.25">
      <c r="A7" s="45" t="s">
        <v>8</v>
      </c>
      <c r="B7" s="46"/>
      <c r="C7" s="46"/>
      <c r="D7" s="45" t="s">
        <v>9</v>
      </c>
      <c r="E7" s="46"/>
      <c r="F7" s="46"/>
    </row>
    <row r="8" spans="1:6" x14ac:dyDescent="0.25">
      <c r="A8" s="2" t="s">
        <v>10</v>
      </c>
      <c r="B8" s="47"/>
      <c r="C8" s="47"/>
      <c r="D8" s="2" t="s">
        <v>11</v>
      </c>
      <c r="E8" s="47"/>
      <c r="F8" s="47"/>
    </row>
    <row r="9" spans="1:6" x14ac:dyDescent="0.25">
      <c r="A9" s="48" t="s">
        <v>12</v>
      </c>
      <c r="B9" s="49">
        <f>SUM(B10:B16)</f>
        <v>61143940.280000001</v>
      </c>
      <c r="C9" s="49">
        <f>SUM(C10:C16)</f>
        <v>66789402.700000003</v>
      </c>
      <c r="D9" s="48" t="s">
        <v>13</v>
      </c>
      <c r="E9" s="49">
        <f>SUM(E10:E18)</f>
        <v>1639328.49</v>
      </c>
      <c r="F9" s="49">
        <f>SUM(F10:F18)</f>
        <v>1583532.25</v>
      </c>
    </row>
    <row r="10" spans="1:6" x14ac:dyDescent="0.25">
      <c r="A10" s="50" t="s">
        <v>14</v>
      </c>
      <c r="B10" s="177">
        <v>23000</v>
      </c>
      <c r="C10" s="177">
        <v>23000</v>
      </c>
      <c r="D10" s="50" t="s">
        <v>15</v>
      </c>
      <c r="E10" s="177">
        <v>482273.62</v>
      </c>
      <c r="F10" s="177">
        <v>482104.29</v>
      </c>
    </row>
    <row r="11" spans="1:6" x14ac:dyDescent="0.25">
      <c r="A11" s="50" t="s">
        <v>16</v>
      </c>
      <c r="B11" s="177">
        <v>61120940.280000001</v>
      </c>
      <c r="C11" s="177">
        <v>0</v>
      </c>
      <c r="D11" s="50" t="s">
        <v>17</v>
      </c>
      <c r="E11" s="177">
        <v>-536662.68999999994</v>
      </c>
      <c r="F11" s="177">
        <v>105924.88</v>
      </c>
    </row>
    <row r="12" spans="1:6" x14ac:dyDescent="0.25">
      <c r="A12" s="50" t="s">
        <v>18</v>
      </c>
      <c r="B12" s="177">
        <v>0</v>
      </c>
      <c r="C12" s="177">
        <v>65195971.109999999</v>
      </c>
      <c r="D12" s="50" t="s">
        <v>19</v>
      </c>
      <c r="E12" s="177">
        <v>254644.48000000001</v>
      </c>
      <c r="F12" s="177">
        <v>344640.28</v>
      </c>
    </row>
    <row r="13" spans="1:6" x14ac:dyDescent="0.25">
      <c r="A13" s="50" t="s">
        <v>20</v>
      </c>
      <c r="B13" s="177">
        <v>0</v>
      </c>
      <c r="C13" s="177">
        <v>0</v>
      </c>
      <c r="D13" s="50" t="s">
        <v>21</v>
      </c>
      <c r="E13" s="177">
        <v>0</v>
      </c>
      <c r="F13" s="177">
        <v>0</v>
      </c>
    </row>
    <row r="14" spans="1:6" x14ac:dyDescent="0.25">
      <c r="A14" s="50" t="s">
        <v>22</v>
      </c>
      <c r="B14" s="177">
        <v>0</v>
      </c>
      <c r="C14" s="177">
        <v>1570431.59</v>
      </c>
      <c r="D14" s="50" t="s">
        <v>23</v>
      </c>
      <c r="E14" s="177">
        <v>0</v>
      </c>
      <c r="F14" s="177">
        <v>0</v>
      </c>
    </row>
    <row r="15" spans="1:6" x14ac:dyDescent="0.25">
      <c r="A15" s="50" t="s">
        <v>24</v>
      </c>
      <c r="B15" s="177">
        <v>0</v>
      </c>
      <c r="C15" s="177">
        <v>0</v>
      </c>
      <c r="D15" s="50" t="s">
        <v>25</v>
      </c>
      <c r="E15" s="177">
        <v>0</v>
      </c>
      <c r="F15" s="177">
        <v>0</v>
      </c>
    </row>
    <row r="16" spans="1:6" x14ac:dyDescent="0.25">
      <c r="A16" s="50" t="s">
        <v>26</v>
      </c>
      <c r="B16" s="177">
        <v>0</v>
      </c>
      <c r="C16" s="177">
        <v>0</v>
      </c>
      <c r="D16" s="50" t="s">
        <v>27</v>
      </c>
      <c r="E16" s="177">
        <v>817936.19</v>
      </c>
      <c r="F16" s="177">
        <v>102233.19</v>
      </c>
    </row>
    <row r="17" spans="1:6" x14ac:dyDescent="0.25">
      <c r="A17" s="48" t="s">
        <v>28</v>
      </c>
      <c r="B17" s="49">
        <f>SUM(B18:B24)</f>
        <v>2869074.38</v>
      </c>
      <c r="C17" s="49">
        <f>SUM(C18:C24)</f>
        <v>2483411.06</v>
      </c>
      <c r="D17" s="50" t="s">
        <v>29</v>
      </c>
      <c r="E17" s="177">
        <v>0</v>
      </c>
      <c r="F17" s="177">
        <v>0</v>
      </c>
    </row>
    <row r="18" spans="1:6" x14ac:dyDescent="0.25">
      <c r="A18" s="50" t="s">
        <v>30</v>
      </c>
      <c r="B18" s="177">
        <v>0</v>
      </c>
      <c r="C18" s="177">
        <v>0</v>
      </c>
      <c r="D18" s="50" t="s">
        <v>31</v>
      </c>
      <c r="E18" s="177">
        <v>621136.89</v>
      </c>
      <c r="F18" s="177">
        <v>548629.61</v>
      </c>
    </row>
    <row r="19" spans="1:6" x14ac:dyDescent="0.25">
      <c r="A19" s="50" t="s">
        <v>32</v>
      </c>
      <c r="B19" s="177">
        <v>1654943.87</v>
      </c>
      <c r="C19" s="177">
        <v>1923249.03</v>
      </c>
      <c r="D19" s="48" t="s">
        <v>33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34</v>
      </c>
      <c r="B20" s="177">
        <v>40</v>
      </c>
      <c r="C20" s="177">
        <v>7.0000000000000007E-2</v>
      </c>
      <c r="D20" s="50" t="s">
        <v>35</v>
      </c>
      <c r="E20" s="49">
        <v>0</v>
      </c>
      <c r="F20" s="49">
        <v>0</v>
      </c>
    </row>
    <row r="21" spans="1:6" x14ac:dyDescent="0.25">
      <c r="A21" s="50" t="s">
        <v>36</v>
      </c>
      <c r="B21" s="177">
        <v>1653.21</v>
      </c>
      <c r="C21" s="177">
        <v>860.32</v>
      </c>
      <c r="D21" s="50" t="s">
        <v>37</v>
      </c>
      <c r="E21" s="49">
        <v>0</v>
      </c>
      <c r="F21" s="49">
        <v>0</v>
      </c>
    </row>
    <row r="22" spans="1:6" x14ac:dyDescent="0.25">
      <c r="A22" s="50" t="s">
        <v>38</v>
      </c>
      <c r="B22" s="177">
        <v>17000</v>
      </c>
      <c r="C22" s="177">
        <v>17000</v>
      </c>
      <c r="D22" s="50" t="s">
        <v>39</v>
      </c>
      <c r="E22" s="49">
        <v>0</v>
      </c>
      <c r="F22" s="49">
        <v>0</v>
      </c>
    </row>
    <row r="23" spans="1:6" x14ac:dyDescent="0.25">
      <c r="A23" s="50" t="s">
        <v>40</v>
      </c>
      <c r="B23" s="177">
        <v>0</v>
      </c>
      <c r="C23" s="177">
        <v>0</v>
      </c>
      <c r="D23" s="48" t="s">
        <v>41</v>
      </c>
      <c r="E23" s="49">
        <f>E24+E25</f>
        <v>0</v>
      </c>
      <c r="F23" s="49">
        <f>F24+F25</f>
        <v>0</v>
      </c>
    </row>
    <row r="24" spans="1:6" x14ac:dyDescent="0.25">
      <c r="A24" s="50" t="s">
        <v>42</v>
      </c>
      <c r="B24" s="177">
        <v>1195437.3</v>
      </c>
      <c r="C24" s="177">
        <v>542301.64</v>
      </c>
      <c r="D24" s="50" t="s">
        <v>43</v>
      </c>
      <c r="E24" s="49">
        <v>0</v>
      </c>
      <c r="F24" s="49">
        <v>0</v>
      </c>
    </row>
    <row r="25" spans="1:6" x14ac:dyDescent="0.25">
      <c r="A25" s="48" t="s">
        <v>44</v>
      </c>
      <c r="B25" s="49">
        <f>SUM(B26:B30)</f>
        <v>6500533.1299999999</v>
      </c>
      <c r="C25" s="49">
        <f>SUM(C26:C30)</f>
        <v>1045191.04</v>
      </c>
      <c r="D25" s="50" t="s">
        <v>45</v>
      </c>
      <c r="E25" s="49">
        <v>0</v>
      </c>
      <c r="F25" s="49">
        <v>0</v>
      </c>
    </row>
    <row r="26" spans="1:6" x14ac:dyDescent="0.25">
      <c r="A26" s="50" t="s">
        <v>46</v>
      </c>
      <c r="B26" s="177">
        <v>6499968.1299999999</v>
      </c>
      <c r="C26" s="177">
        <v>95404.5</v>
      </c>
      <c r="D26" s="48" t="s">
        <v>47</v>
      </c>
      <c r="E26" s="49">
        <v>0</v>
      </c>
      <c r="F26" s="49">
        <v>0</v>
      </c>
    </row>
    <row r="27" spans="1:6" x14ac:dyDescent="0.25">
      <c r="A27" s="50" t="s">
        <v>48</v>
      </c>
      <c r="B27" s="177">
        <v>0</v>
      </c>
      <c r="C27" s="177">
        <v>0</v>
      </c>
      <c r="D27" s="48" t="s">
        <v>49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50</v>
      </c>
      <c r="B28" s="177">
        <v>565</v>
      </c>
      <c r="C28" s="177">
        <v>565</v>
      </c>
      <c r="D28" s="50" t="s">
        <v>51</v>
      </c>
      <c r="E28" s="49">
        <v>0</v>
      </c>
      <c r="F28" s="49">
        <v>0</v>
      </c>
    </row>
    <row r="29" spans="1:6" x14ac:dyDescent="0.25">
      <c r="A29" s="50" t="s">
        <v>52</v>
      </c>
      <c r="B29" s="177">
        <v>0</v>
      </c>
      <c r="C29" s="177">
        <v>949221.54</v>
      </c>
      <c r="D29" s="50" t="s">
        <v>53</v>
      </c>
      <c r="E29" s="49">
        <v>0</v>
      </c>
      <c r="F29" s="49">
        <v>0</v>
      </c>
    </row>
    <row r="30" spans="1:6" x14ac:dyDescent="0.25">
      <c r="A30" s="50" t="s">
        <v>54</v>
      </c>
      <c r="B30" s="177">
        <v>0</v>
      </c>
      <c r="C30" s="177">
        <v>0</v>
      </c>
      <c r="D30" s="50" t="s">
        <v>55</v>
      </c>
      <c r="E30" s="49">
        <v>0</v>
      </c>
      <c r="F30" s="49">
        <v>0</v>
      </c>
    </row>
    <row r="31" spans="1:6" x14ac:dyDescent="0.25">
      <c r="A31" s="48" t="s">
        <v>56</v>
      </c>
      <c r="B31" s="49">
        <f>SUM(B32:B36)</f>
        <v>0</v>
      </c>
      <c r="C31" s="49">
        <f>SUM(C32:C36)</f>
        <v>0</v>
      </c>
      <c r="D31" s="48" t="s">
        <v>57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58</v>
      </c>
      <c r="B32" s="49">
        <v>0</v>
      </c>
      <c r="C32" s="49">
        <v>0</v>
      </c>
      <c r="D32" s="50" t="s">
        <v>59</v>
      </c>
      <c r="E32" s="49">
        <v>0</v>
      </c>
      <c r="F32" s="49">
        <v>0</v>
      </c>
    </row>
    <row r="33" spans="1:6" ht="14.45" customHeight="1" x14ac:dyDescent="0.25">
      <c r="A33" s="50" t="s">
        <v>60</v>
      </c>
      <c r="B33" s="49">
        <v>0</v>
      </c>
      <c r="C33" s="49">
        <v>0</v>
      </c>
      <c r="D33" s="50" t="s">
        <v>61</v>
      </c>
      <c r="E33" s="49">
        <v>0</v>
      </c>
      <c r="F33" s="49">
        <v>0</v>
      </c>
    </row>
    <row r="34" spans="1:6" ht="14.45" customHeight="1" x14ac:dyDescent="0.25">
      <c r="A34" s="50" t="s">
        <v>62</v>
      </c>
      <c r="B34" s="49">
        <v>0</v>
      </c>
      <c r="C34" s="49">
        <v>0</v>
      </c>
      <c r="D34" s="50" t="s">
        <v>63</v>
      </c>
      <c r="E34" s="49">
        <v>0</v>
      </c>
      <c r="F34" s="49">
        <v>0</v>
      </c>
    </row>
    <row r="35" spans="1:6" ht="14.45" customHeight="1" x14ac:dyDescent="0.25">
      <c r="A35" s="50" t="s">
        <v>64</v>
      </c>
      <c r="B35" s="49">
        <v>0</v>
      </c>
      <c r="C35" s="49">
        <v>0</v>
      </c>
      <c r="D35" s="50" t="s">
        <v>65</v>
      </c>
      <c r="E35" s="49">
        <v>0</v>
      </c>
      <c r="F35" s="49">
        <v>0</v>
      </c>
    </row>
    <row r="36" spans="1:6" ht="14.45" customHeight="1" x14ac:dyDescent="0.25">
      <c r="A36" s="50" t="s">
        <v>66</v>
      </c>
      <c r="B36" s="49">
        <v>0</v>
      </c>
      <c r="C36" s="49">
        <v>0</v>
      </c>
      <c r="D36" s="50" t="s">
        <v>67</v>
      </c>
      <c r="E36" s="49">
        <v>0</v>
      </c>
      <c r="F36" s="49">
        <v>0</v>
      </c>
    </row>
    <row r="37" spans="1:6" ht="14.45" customHeight="1" x14ac:dyDescent="0.25">
      <c r="A37" s="48" t="s">
        <v>68</v>
      </c>
      <c r="B37" s="177">
        <v>1080256.52</v>
      </c>
      <c r="C37" s="177">
        <v>1104538.71</v>
      </c>
      <c r="D37" s="50" t="s">
        <v>69</v>
      </c>
      <c r="E37" s="49">
        <v>0</v>
      </c>
      <c r="F37" s="49">
        <v>0</v>
      </c>
    </row>
    <row r="38" spans="1:6" x14ac:dyDescent="0.25">
      <c r="A38" s="48" t="s">
        <v>70</v>
      </c>
      <c r="B38" s="49">
        <f>SUM(B39:B40)</f>
        <v>0</v>
      </c>
      <c r="C38" s="49">
        <f>SUM(C39:C40)</f>
        <v>0</v>
      </c>
      <c r="D38" s="48" t="s">
        <v>71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72</v>
      </c>
      <c r="B39" s="49">
        <v>0</v>
      </c>
      <c r="C39" s="49">
        <v>0</v>
      </c>
      <c r="D39" s="50" t="s">
        <v>73</v>
      </c>
      <c r="E39" s="49">
        <v>0</v>
      </c>
      <c r="F39" s="49">
        <v>0</v>
      </c>
    </row>
    <row r="40" spans="1:6" x14ac:dyDescent="0.25">
      <c r="A40" s="50" t="s">
        <v>74</v>
      </c>
      <c r="B40" s="49">
        <v>0</v>
      </c>
      <c r="C40" s="49">
        <v>0</v>
      </c>
      <c r="D40" s="50" t="s">
        <v>75</v>
      </c>
      <c r="E40" s="49">
        <v>0</v>
      </c>
      <c r="F40" s="49">
        <v>0</v>
      </c>
    </row>
    <row r="41" spans="1:6" x14ac:dyDescent="0.25">
      <c r="A41" s="48" t="s">
        <v>76</v>
      </c>
      <c r="B41" s="49">
        <f>SUM(B42:B45)</f>
        <v>0</v>
      </c>
      <c r="C41" s="49">
        <f>SUM(C42:C45)</f>
        <v>0</v>
      </c>
      <c r="D41" s="50" t="s">
        <v>77</v>
      </c>
      <c r="E41" s="49">
        <v>0</v>
      </c>
      <c r="F41" s="49">
        <v>0</v>
      </c>
    </row>
    <row r="42" spans="1:6" x14ac:dyDescent="0.25">
      <c r="A42" s="50" t="s">
        <v>78</v>
      </c>
      <c r="B42" s="49">
        <v>0</v>
      </c>
      <c r="C42" s="49">
        <v>0</v>
      </c>
      <c r="D42" s="48" t="s">
        <v>79</v>
      </c>
      <c r="E42" s="49">
        <f>SUM(E43:E45)</f>
        <v>-0.68</v>
      </c>
      <c r="F42" s="49">
        <f>SUM(F43:F45)</f>
        <v>-0.68</v>
      </c>
    </row>
    <row r="43" spans="1:6" x14ac:dyDescent="0.25">
      <c r="A43" s="50" t="s">
        <v>80</v>
      </c>
      <c r="B43" s="49">
        <v>0</v>
      </c>
      <c r="C43" s="49">
        <v>0</v>
      </c>
      <c r="D43" s="50" t="s">
        <v>81</v>
      </c>
      <c r="E43" s="177">
        <v>-0.68</v>
      </c>
      <c r="F43" s="177">
        <v>-0.68</v>
      </c>
    </row>
    <row r="44" spans="1:6" x14ac:dyDescent="0.25">
      <c r="A44" s="50" t="s">
        <v>82</v>
      </c>
      <c r="B44" s="49">
        <v>0</v>
      </c>
      <c r="C44" s="49">
        <v>0</v>
      </c>
      <c r="D44" s="50" t="s">
        <v>83</v>
      </c>
      <c r="E44" s="49">
        <v>0</v>
      </c>
      <c r="F44" s="49">
        <v>0</v>
      </c>
    </row>
    <row r="45" spans="1:6" x14ac:dyDescent="0.25">
      <c r="A45" s="50" t="s">
        <v>84</v>
      </c>
      <c r="B45" s="49">
        <v>0</v>
      </c>
      <c r="C45" s="49">
        <v>0</v>
      </c>
      <c r="D45" s="50" t="s">
        <v>85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86</v>
      </c>
      <c r="B47" s="4">
        <f>B9+B17+B25+B31+B37+B38+B41</f>
        <v>71593804.310000002</v>
      </c>
      <c r="C47" s="4">
        <f>C9+C17+C25+C31+C37+C38+C41</f>
        <v>71422543.510000005</v>
      </c>
      <c r="D47" s="2" t="s">
        <v>87</v>
      </c>
      <c r="E47" s="4">
        <f>E9+E19+E23+E26+E27+E31+E38+E42</f>
        <v>1639327.81</v>
      </c>
      <c r="F47" s="4">
        <f>F9+F19+F23+F26+F27+F31+F38+F42</f>
        <v>1583531.57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88</v>
      </c>
      <c r="B49" s="51"/>
      <c r="C49" s="51"/>
      <c r="D49" s="2" t="s">
        <v>89</v>
      </c>
      <c r="E49" s="51"/>
      <c r="F49" s="51"/>
    </row>
    <row r="50" spans="1:6" x14ac:dyDescent="0.25">
      <c r="A50" s="48" t="s">
        <v>90</v>
      </c>
      <c r="B50" s="177">
        <v>0</v>
      </c>
      <c r="C50" s="177">
        <v>0</v>
      </c>
      <c r="D50" s="48" t="s">
        <v>91</v>
      </c>
      <c r="E50" s="49">
        <v>0</v>
      </c>
      <c r="F50" s="49">
        <v>0</v>
      </c>
    </row>
    <row r="51" spans="1:6" x14ac:dyDescent="0.25">
      <c r="A51" s="48" t="s">
        <v>92</v>
      </c>
      <c r="B51" s="177">
        <v>0</v>
      </c>
      <c r="C51" s="177">
        <v>0</v>
      </c>
      <c r="D51" s="48" t="s">
        <v>93</v>
      </c>
      <c r="E51" s="49">
        <v>0</v>
      </c>
      <c r="F51" s="49">
        <v>0</v>
      </c>
    </row>
    <row r="52" spans="1:6" x14ac:dyDescent="0.25">
      <c r="A52" s="48" t="s">
        <v>94</v>
      </c>
      <c r="B52" s="177">
        <v>173230278.28999999</v>
      </c>
      <c r="C52" s="177">
        <v>156429699.50999999</v>
      </c>
      <c r="D52" s="48" t="s">
        <v>95</v>
      </c>
      <c r="E52" s="49">
        <v>0</v>
      </c>
      <c r="F52" s="49">
        <v>0</v>
      </c>
    </row>
    <row r="53" spans="1:6" x14ac:dyDescent="0.25">
      <c r="A53" s="48" t="s">
        <v>96</v>
      </c>
      <c r="B53" s="177">
        <v>23716020.25</v>
      </c>
      <c r="C53" s="177">
        <v>18075659.050000001</v>
      </c>
      <c r="D53" s="48" t="s">
        <v>97</v>
      </c>
      <c r="E53" s="49">
        <v>0</v>
      </c>
      <c r="F53" s="49">
        <v>0</v>
      </c>
    </row>
    <row r="54" spans="1:6" x14ac:dyDescent="0.25">
      <c r="A54" s="48" t="s">
        <v>98</v>
      </c>
      <c r="B54" s="177">
        <v>8202907.3399999999</v>
      </c>
      <c r="C54" s="177">
        <v>8202907.3399999999</v>
      </c>
      <c r="D54" s="48" t="s">
        <v>99</v>
      </c>
      <c r="E54" s="49">
        <v>0</v>
      </c>
      <c r="F54" s="49">
        <v>0</v>
      </c>
    </row>
    <row r="55" spans="1:6" x14ac:dyDescent="0.25">
      <c r="A55" s="48" t="s">
        <v>100</v>
      </c>
      <c r="B55" s="177">
        <v>-47259323.18</v>
      </c>
      <c r="C55" s="177">
        <v>-43207789.219999999</v>
      </c>
      <c r="D55" s="52" t="s">
        <v>101</v>
      </c>
      <c r="E55" s="49">
        <v>0</v>
      </c>
      <c r="F55" s="49">
        <v>0</v>
      </c>
    </row>
    <row r="56" spans="1:6" x14ac:dyDescent="0.25">
      <c r="A56" s="48" t="s">
        <v>102</v>
      </c>
      <c r="B56" s="177">
        <v>555433.94999999995</v>
      </c>
      <c r="C56" s="177">
        <v>562347.37</v>
      </c>
      <c r="D56" s="47"/>
      <c r="E56" s="51"/>
      <c r="F56" s="51"/>
    </row>
    <row r="57" spans="1:6" x14ac:dyDescent="0.25">
      <c r="A57" s="48" t="s">
        <v>103</v>
      </c>
      <c r="B57" s="177">
        <v>0</v>
      </c>
      <c r="C57" s="17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105</v>
      </c>
      <c r="B58" s="177">
        <v>0</v>
      </c>
      <c r="C58" s="177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106</v>
      </c>
      <c r="E59" s="4">
        <f>E47+E57</f>
        <v>1639327.81</v>
      </c>
      <c r="F59" s="4">
        <f>F47+F57</f>
        <v>1583531.57</v>
      </c>
    </row>
    <row r="60" spans="1:6" x14ac:dyDescent="0.25">
      <c r="A60" s="3" t="s">
        <v>107</v>
      </c>
      <c r="B60" s="4">
        <f>SUM(B50:B58)</f>
        <v>158445316.64999998</v>
      </c>
      <c r="C60" s="4">
        <f>SUM(C50:C58)</f>
        <v>140062824.05000001</v>
      </c>
      <c r="D60" s="47"/>
      <c r="E60" s="51"/>
      <c r="F60" s="51"/>
    </row>
    <row r="61" spans="1:6" x14ac:dyDescent="0.25">
      <c r="A61" s="47"/>
      <c r="B61" s="51"/>
      <c r="C61" s="51"/>
      <c r="D61" s="53" t="s">
        <v>108</v>
      </c>
      <c r="E61" s="51"/>
      <c r="F61" s="51"/>
    </row>
    <row r="62" spans="1:6" x14ac:dyDescent="0.25">
      <c r="A62" s="3" t="s">
        <v>109</v>
      </c>
      <c r="B62" s="4">
        <f>SUM(B47+B60)</f>
        <v>230039120.95999998</v>
      </c>
      <c r="C62" s="4">
        <f>SUM(C47+C60)</f>
        <v>211485367.56</v>
      </c>
      <c r="D62" s="47"/>
      <c r="E62" s="51"/>
      <c r="F62" s="51"/>
    </row>
    <row r="63" spans="1:6" x14ac:dyDescent="0.25">
      <c r="A63" s="47"/>
      <c r="B63" s="47"/>
      <c r="C63" s="47"/>
      <c r="D63" s="54" t="s">
        <v>110</v>
      </c>
      <c r="E63" s="49">
        <f>SUM(E64:E66)</f>
        <v>113046035.66</v>
      </c>
      <c r="F63" s="49">
        <f>SUM(F64:F66)</f>
        <v>101197741.76000001</v>
      </c>
    </row>
    <row r="64" spans="1:6" x14ac:dyDescent="0.25">
      <c r="A64" s="47"/>
      <c r="B64" s="47"/>
      <c r="C64" s="47"/>
      <c r="D64" s="48" t="s">
        <v>111</v>
      </c>
      <c r="E64" s="177">
        <v>113046035.66</v>
      </c>
      <c r="F64" s="177">
        <v>101197741.76000001</v>
      </c>
    </row>
    <row r="65" spans="1:6" x14ac:dyDescent="0.25">
      <c r="A65" s="47"/>
      <c r="B65" s="47"/>
      <c r="C65" s="47"/>
      <c r="D65" s="52" t="s">
        <v>112</v>
      </c>
      <c r="E65" s="49">
        <v>0</v>
      </c>
      <c r="F65" s="49">
        <v>0</v>
      </c>
    </row>
    <row r="66" spans="1:6" x14ac:dyDescent="0.25">
      <c r="A66" s="47"/>
      <c r="B66" s="47"/>
      <c r="C66" s="47"/>
      <c r="D66" s="48" t="s">
        <v>113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114</v>
      </c>
      <c r="E68" s="49">
        <f>SUM(E69:E73)</f>
        <v>115353757.49000001</v>
      </c>
      <c r="F68" s="49">
        <f>SUM(F69:F73)</f>
        <v>108704094.22999999</v>
      </c>
    </row>
    <row r="69" spans="1:6" x14ac:dyDescent="0.25">
      <c r="A69" s="55"/>
      <c r="B69" s="47"/>
      <c r="C69" s="47"/>
      <c r="D69" s="48" t="s">
        <v>115</v>
      </c>
      <c r="E69" s="177">
        <v>6649839.7000000002</v>
      </c>
      <c r="F69" s="177">
        <v>17050350.100000001</v>
      </c>
    </row>
    <row r="70" spans="1:6" x14ac:dyDescent="0.25">
      <c r="A70" s="55"/>
      <c r="B70" s="47"/>
      <c r="C70" s="47"/>
      <c r="D70" s="48" t="s">
        <v>116</v>
      </c>
      <c r="E70" s="177">
        <v>108703917.79000001</v>
      </c>
      <c r="F70" s="177">
        <v>91653744.129999995</v>
      </c>
    </row>
    <row r="71" spans="1:6" x14ac:dyDescent="0.25">
      <c r="A71" s="55"/>
      <c r="B71" s="47"/>
      <c r="C71" s="47"/>
      <c r="D71" s="48" t="s">
        <v>117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118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119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120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121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122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123</v>
      </c>
      <c r="E79" s="4">
        <f>E63+E68+E75</f>
        <v>228399793.15000001</v>
      </c>
      <c r="F79" s="4">
        <f>F63+F68+F75</f>
        <v>209901835.99000001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124</v>
      </c>
      <c r="E81" s="4">
        <f>E59+E79</f>
        <v>230039120.96000001</v>
      </c>
      <c r="F81" s="4">
        <f>F59+F79</f>
        <v>211485367.56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B9:C62 E9:F4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C9 E9:F9 B48:C49 B17:C17 B25:C25 B38:C46 B31:C36 B59:C62 E19:F42 E65:F68 E71:F81 E44:F6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454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JUNTA MUNICIPAL DE AGUA POTABLE Y ALCANTARILLADO DE CORTAZAR, GTO.</v>
      </c>
      <c r="B2" s="133"/>
      <c r="C2" s="133"/>
      <c r="D2" s="133"/>
      <c r="E2" s="133"/>
      <c r="F2" s="133"/>
      <c r="G2" s="134"/>
    </row>
    <row r="3" spans="1:7" x14ac:dyDescent="0.25">
      <c r="A3" s="135" t="s">
        <v>455</v>
      </c>
      <c r="B3" s="136"/>
      <c r="C3" s="136"/>
      <c r="D3" s="136"/>
      <c r="E3" s="136"/>
      <c r="F3" s="136"/>
      <c r="G3" s="137"/>
    </row>
    <row r="4" spans="1:7" x14ac:dyDescent="0.25">
      <c r="A4" s="135" t="s">
        <v>3</v>
      </c>
      <c r="B4" s="136"/>
      <c r="C4" s="136"/>
      <c r="D4" s="136"/>
      <c r="E4" s="136"/>
      <c r="F4" s="136"/>
      <c r="G4" s="137"/>
    </row>
    <row r="5" spans="1:7" x14ac:dyDescent="0.25">
      <c r="A5" s="135" t="s">
        <v>456</v>
      </c>
      <c r="B5" s="136"/>
      <c r="C5" s="136"/>
      <c r="D5" s="136"/>
      <c r="E5" s="136"/>
      <c r="F5" s="136"/>
      <c r="G5" s="137"/>
    </row>
    <row r="6" spans="1:7" x14ac:dyDescent="0.25">
      <c r="A6" s="164" t="s">
        <v>457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458</v>
      </c>
      <c r="C7" s="165"/>
      <c r="D7" s="165"/>
      <c r="E7" s="165"/>
      <c r="F7" s="165"/>
      <c r="G7" s="165"/>
    </row>
    <row r="8" spans="1:7" ht="30" x14ac:dyDescent="0.25">
      <c r="A8" s="73" t="s">
        <v>459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241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242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243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460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245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246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266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464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293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469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296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470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298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300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472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473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JUNTA MUNICIPAL DE AGUA POTABLE Y ALCANTARILLADO DE CORTAZAR,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474</v>
      </c>
      <c r="B3" s="118"/>
      <c r="C3" s="118"/>
      <c r="D3" s="118"/>
      <c r="E3" s="118"/>
      <c r="F3" s="118"/>
      <c r="G3" s="119"/>
    </row>
    <row r="4" spans="1:7" x14ac:dyDescent="0.25">
      <c r="A4" s="117" t="s">
        <v>3</v>
      </c>
      <c r="B4" s="118"/>
      <c r="C4" s="118"/>
      <c r="D4" s="118"/>
      <c r="E4" s="118"/>
      <c r="F4" s="118"/>
      <c r="G4" s="119"/>
    </row>
    <row r="5" spans="1:7" x14ac:dyDescent="0.25">
      <c r="A5" s="117" t="s">
        <v>456</v>
      </c>
      <c r="B5" s="118"/>
      <c r="C5" s="118"/>
      <c r="D5" s="118"/>
      <c r="E5" s="118"/>
      <c r="F5" s="118"/>
      <c r="G5" s="119"/>
    </row>
    <row r="6" spans="1:7" x14ac:dyDescent="0.25">
      <c r="A6" s="168" t="s">
        <v>475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458</v>
      </c>
      <c r="C7" s="165"/>
      <c r="D7" s="165"/>
      <c r="E7" s="165"/>
      <c r="F7" s="165"/>
      <c r="G7" s="165"/>
    </row>
    <row r="8" spans="1:7" x14ac:dyDescent="0.25">
      <c r="A8" s="27" t="s">
        <v>476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479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485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487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488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489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JUNTA MUNICIPAL DE AGUA POTABLE Y ALCANTARILLADO DE CORTAZAR,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490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1" t="s">
        <v>457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491</v>
      </c>
    </row>
    <row r="7" spans="1:7" x14ac:dyDescent="0.25">
      <c r="A7" s="64" t="s">
        <v>459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492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493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494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495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496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497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498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499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500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502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503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504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469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296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509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298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471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510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512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513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514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JUNTA MUNICIPAL DE AGUA POTABLE Y ALCANTARILLADO DE CORTAZAR,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515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4" t="s">
        <v>475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516</v>
      </c>
    </row>
    <row r="7" spans="1:7" x14ac:dyDescent="0.25">
      <c r="A7" s="27" t="s">
        <v>476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477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480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485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517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512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513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518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JUNTA MUNICIPAL DE AGUA POTABLE Y ALCANTARILLADO DE CORTAZAR, GTO.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519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520</v>
      </c>
      <c r="C4" s="125" t="s">
        <v>521</v>
      </c>
      <c r="D4" s="125" t="s">
        <v>522</v>
      </c>
      <c r="E4" s="125" t="s">
        <v>523</v>
      </c>
      <c r="F4" s="125" t="s">
        <v>524</v>
      </c>
    </row>
    <row r="5" spans="1:6" ht="12.75" customHeight="1" x14ac:dyDescent="0.25">
      <c r="A5" s="19" t="s">
        <v>525</v>
      </c>
      <c r="B5" s="55"/>
      <c r="C5" s="55"/>
      <c r="D5" s="55"/>
      <c r="E5" s="55"/>
      <c r="F5" s="55"/>
    </row>
    <row r="6" spans="1:6" ht="30" x14ac:dyDescent="0.25">
      <c r="A6" s="61" t="s">
        <v>526</v>
      </c>
      <c r="B6" s="62"/>
      <c r="C6" s="62"/>
      <c r="D6" s="62"/>
      <c r="E6" s="62"/>
      <c r="F6" s="62"/>
    </row>
    <row r="7" spans="1:6" ht="15" x14ac:dyDescent="0.25">
      <c r="A7" s="61" t="s">
        <v>527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528</v>
      </c>
      <c r="B9" s="47"/>
      <c r="C9" s="47"/>
      <c r="D9" s="47"/>
      <c r="E9" s="47"/>
      <c r="F9" s="47"/>
    </row>
    <row r="10" spans="1:6" ht="15" x14ac:dyDescent="0.25">
      <c r="A10" s="61" t="s">
        <v>529</v>
      </c>
      <c r="B10" s="62"/>
      <c r="C10" s="62"/>
      <c r="D10" s="62"/>
      <c r="E10" s="62"/>
      <c r="F10" s="62"/>
    </row>
    <row r="11" spans="1:6" ht="15" x14ac:dyDescent="0.25">
      <c r="A11" s="83" t="s">
        <v>530</v>
      </c>
      <c r="B11" s="62"/>
      <c r="C11" s="62"/>
      <c r="D11" s="62"/>
      <c r="E11" s="62"/>
      <c r="F11" s="62"/>
    </row>
    <row r="12" spans="1:6" ht="15" x14ac:dyDescent="0.25">
      <c r="A12" s="83" t="s">
        <v>531</v>
      </c>
      <c r="B12" s="62"/>
      <c r="C12" s="62"/>
      <c r="D12" s="62"/>
      <c r="E12" s="62"/>
      <c r="F12" s="62"/>
    </row>
    <row r="13" spans="1:6" ht="15" x14ac:dyDescent="0.25">
      <c r="A13" s="83" t="s">
        <v>532</v>
      </c>
      <c r="B13" s="62"/>
      <c r="C13" s="62"/>
      <c r="D13" s="62"/>
      <c r="E13" s="62"/>
      <c r="F13" s="62"/>
    </row>
    <row r="14" spans="1:6" ht="15" x14ac:dyDescent="0.25">
      <c r="A14" s="61" t="s">
        <v>533</v>
      </c>
      <c r="B14" s="62"/>
      <c r="C14" s="62"/>
      <c r="D14" s="62"/>
      <c r="E14" s="62"/>
      <c r="F14" s="62"/>
    </row>
    <row r="15" spans="1:6" ht="15" x14ac:dyDescent="0.25">
      <c r="A15" s="83" t="s">
        <v>530</v>
      </c>
      <c r="B15" s="62"/>
      <c r="C15" s="62"/>
      <c r="D15" s="62"/>
      <c r="E15" s="62"/>
      <c r="F15" s="62"/>
    </row>
    <row r="16" spans="1:6" ht="15" x14ac:dyDescent="0.25">
      <c r="A16" s="83" t="s">
        <v>531</v>
      </c>
      <c r="B16" s="62"/>
      <c r="C16" s="62"/>
      <c r="D16" s="62"/>
      <c r="E16" s="62"/>
      <c r="F16" s="62"/>
    </row>
    <row r="17" spans="1:6" ht="15" x14ac:dyDescent="0.25">
      <c r="A17" s="83" t="s">
        <v>532</v>
      </c>
      <c r="B17" s="62"/>
      <c r="C17" s="62"/>
      <c r="D17" s="62"/>
      <c r="E17" s="62"/>
      <c r="F17" s="62"/>
    </row>
    <row r="18" spans="1:6" ht="15" x14ac:dyDescent="0.25">
      <c r="A18" s="61" t="s">
        <v>534</v>
      </c>
      <c r="B18" s="126"/>
      <c r="C18" s="62"/>
      <c r="D18" s="62"/>
      <c r="E18" s="62"/>
      <c r="F18" s="62"/>
    </row>
    <row r="19" spans="1:6" ht="15" x14ac:dyDescent="0.25">
      <c r="A19" s="61" t="s">
        <v>535</v>
      </c>
      <c r="B19" s="62"/>
      <c r="C19" s="62"/>
      <c r="D19" s="62"/>
      <c r="E19" s="62"/>
      <c r="F19" s="62"/>
    </row>
    <row r="20" spans="1:6" ht="30" x14ac:dyDescent="0.25">
      <c r="A20" s="61" t="s">
        <v>536</v>
      </c>
      <c r="B20" s="127"/>
      <c r="C20" s="127"/>
      <c r="D20" s="127"/>
      <c r="E20" s="127"/>
      <c r="F20" s="127"/>
    </row>
    <row r="21" spans="1:6" ht="30" x14ac:dyDescent="0.25">
      <c r="A21" s="61" t="s">
        <v>537</v>
      </c>
      <c r="B21" s="127"/>
      <c r="C21" s="127"/>
      <c r="D21" s="127"/>
      <c r="E21" s="127"/>
      <c r="F21" s="127"/>
    </row>
    <row r="22" spans="1:6" ht="30" x14ac:dyDescent="0.25">
      <c r="A22" s="61" t="s">
        <v>538</v>
      </c>
      <c r="B22" s="127"/>
      <c r="C22" s="127"/>
      <c r="D22" s="127"/>
      <c r="E22" s="127"/>
      <c r="F22" s="127"/>
    </row>
    <row r="23" spans="1:6" ht="15" x14ac:dyDescent="0.25">
      <c r="A23" s="61" t="s">
        <v>539</v>
      </c>
      <c r="B23" s="127"/>
      <c r="C23" s="127"/>
      <c r="D23" s="127"/>
      <c r="E23" s="127"/>
      <c r="F23" s="127"/>
    </row>
    <row r="24" spans="1:6" ht="15" x14ac:dyDescent="0.25">
      <c r="A24" s="61" t="s">
        <v>540</v>
      </c>
      <c r="B24" s="128"/>
      <c r="C24" s="62"/>
      <c r="D24" s="62"/>
      <c r="E24" s="62"/>
      <c r="F24" s="62"/>
    </row>
    <row r="25" spans="1:6" ht="15" x14ac:dyDescent="0.25">
      <c r="A25" s="61" t="s">
        <v>541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542</v>
      </c>
      <c r="B27" s="47"/>
      <c r="C27" s="47"/>
      <c r="D27" s="47"/>
      <c r="E27" s="47"/>
      <c r="F27" s="47"/>
    </row>
    <row r="28" spans="1:6" ht="15" x14ac:dyDescent="0.25">
      <c r="A28" s="61" t="s">
        <v>543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544</v>
      </c>
      <c r="B30" s="47"/>
      <c r="C30" s="47"/>
      <c r="D30" s="47"/>
      <c r="E30" s="47"/>
      <c r="F30" s="47"/>
    </row>
    <row r="31" spans="1:6" ht="15" x14ac:dyDescent="0.25">
      <c r="A31" s="61" t="s">
        <v>529</v>
      </c>
      <c r="B31" s="62"/>
      <c r="C31" s="62"/>
      <c r="D31" s="62"/>
      <c r="E31" s="62"/>
      <c r="F31" s="62"/>
    </row>
    <row r="32" spans="1:6" ht="15" x14ac:dyDescent="0.25">
      <c r="A32" s="61" t="s">
        <v>533</v>
      </c>
      <c r="B32" s="62"/>
      <c r="C32" s="62"/>
      <c r="D32" s="62"/>
      <c r="E32" s="62"/>
      <c r="F32" s="62"/>
    </row>
    <row r="33" spans="1:6" ht="15" x14ac:dyDescent="0.25">
      <c r="A33" s="61" t="s">
        <v>545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546</v>
      </c>
      <c r="B35" s="47"/>
      <c r="C35" s="47"/>
      <c r="D35" s="47"/>
      <c r="E35" s="47"/>
      <c r="F35" s="47"/>
    </row>
    <row r="36" spans="1:6" ht="15" x14ac:dyDescent="0.25">
      <c r="A36" s="61" t="s">
        <v>547</v>
      </c>
      <c r="B36" s="62"/>
      <c r="C36" s="62"/>
      <c r="D36" s="62"/>
      <c r="E36" s="62"/>
      <c r="F36" s="62"/>
    </row>
    <row r="37" spans="1:6" ht="15" x14ac:dyDescent="0.25">
      <c r="A37" s="61" t="s">
        <v>548</v>
      </c>
      <c r="B37" s="62"/>
      <c r="C37" s="62"/>
      <c r="D37" s="62"/>
      <c r="E37" s="62"/>
      <c r="F37" s="62"/>
    </row>
    <row r="38" spans="1:6" ht="15" x14ac:dyDescent="0.25">
      <c r="A38" s="61" t="s">
        <v>549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550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551</v>
      </c>
      <c r="B42" s="47"/>
      <c r="C42" s="47"/>
      <c r="D42" s="47"/>
      <c r="E42" s="47"/>
      <c r="F42" s="47"/>
    </row>
    <row r="43" spans="1:6" ht="15" x14ac:dyDescent="0.25">
      <c r="A43" s="61" t="s">
        <v>552</v>
      </c>
      <c r="B43" s="62"/>
      <c r="C43" s="62"/>
      <c r="D43" s="62"/>
      <c r="E43" s="62"/>
      <c r="F43" s="62"/>
    </row>
    <row r="44" spans="1:6" ht="15" x14ac:dyDescent="0.25">
      <c r="A44" s="61" t="s">
        <v>553</v>
      </c>
      <c r="B44" s="62"/>
      <c r="C44" s="62"/>
      <c r="D44" s="62"/>
      <c r="E44" s="62"/>
      <c r="F44" s="62"/>
    </row>
    <row r="45" spans="1:6" ht="15" x14ac:dyDescent="0.25">
      <c r="A45" s="61" t="s">
        <v>554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555</v>
      </c>
      <c r="B47" s="47"/>
      <c r="C47" s="47"/>
      <c r="D47" s="47"/>
      <c r="E47" s="47"/>
      <c r="F47" s="47"/>
    </row>
    <row r="48" spans="1:6" ht="15" x14ac:dyDescent="0.25">
      <c r="A48" s="61" t="s">
        <v>553</v>
      </c>
      <c r="B48" s="127"/>
      <c r="C48" s="127"/>
      <c r="D48" s="127"/>
      <c r="E48" s="127"/>
      <c r="F48" s="127"/>
    </row>
    <row r="49" spans="1:6" ht="15" x14ac:dyDescent="0.25">
      <c r="A49" s="61" t="s">
        <v>554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556</v>
      </c>
      <c r="B51" s="47"/>
      <c r="C51" s="47"/>
      <c r="D51" s="47"/>
      <c r="E51" s="47"/>
      <c r="F51" s="47"/>
    </row>
    <row r="52" spans="1:6" ht="15" x14ac:dyDescent="0.25">
      <c r="A52" s="61" t="s">
        <v>553</v>
      </c>
      <c r="B52" s="62"/>
      <c r="C52" s="62"/>
      <c r="D52" s="62"/>
      <c r="E52" s="62"/>
      <c r="F52" s="62"/>
    </row>
    <row r="53" spans="1:6" ht="15" x14ac:dyDescent="0.25">
      <c r="A53" s="61" t="s">
        <v>554</v>
      </c>
      <c r="B53" s="62"/>
      <c r="C53" s="62"/>
      <c r="D53" s="62"/>
      <c r="E53" s="62"/>
      <c r="F53" s="62"/>
    </row>
    <row r="54" spans="1:6" ht="15" x14ac:dyDescent="0.25">
      <c r="A54" s="61" t="s">
        <v>557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558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553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554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559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560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561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562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563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564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94" workbookViewId="0">
      <selection activeCell="B18" sqref="B18: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125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JUNTA MUNICIPAL DE AGUA POTABLE Y ALCANTARILLADO DE CORTAZAR, GTO.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126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3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136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137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138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139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140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141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142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143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144</v>
      </c>
      <c r="B18" s="178">
        <v>1583531.57</v>
      </c>
      <c r="C18" s="112"/>
      <c r="D18" s="112"/>
      <c r="E18" s="112"/>
      <c r="F18" s="178">
        <v>1639327.81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145</v>
      </c>
      <c r="B20" s="4">
        <f t="shared" ref="B20:H20" si="3">B8+B18</f>
        <v>1583531.57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1639327.81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154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155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163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164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165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154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G11:H21 B17:B30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66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JUNTA MUNICIPAL DE AGUA POTABLE Y ALCANTARILLADO DE CORTAZAR, GTO.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579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3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168</v>
      </c>
      <c r="B6" s="7" t="s">
        <v>169</v>
      </c>
      <c r="C6" s="7" t="s">
        <v>170</v>
      </c>
      <c r="D6" s="7" t="s">
        <v>171</v>
      </c>
      <c r="E6" s="7" t="s">
        <v>172</v>
      </c>
      <c r="F6" s="7" t="s">
        <v>173</v>
      </c>
      <c r="G6" s="7" t="s">
        <v>174</v>
      </c>
      <c r="H6" s="7" t="s">
        <v>175</v>
      </c>
      <c r="I6" s="1" t="s">
        <v>176</v>
      </c>
      <c r="J6" s="1" t="s">
        <v>177</v>
      </c>
      <c r="K6" s="1" t="s">
        <v>178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179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180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181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182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183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154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184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185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186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187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188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189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90" zoomScaleNormal="90" workbookViewId="0">
      <selection activeCell="B82" sqref="B8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190</v>
      </c>
      <c r="B1" s="148"/>
      <c r="C1" s="148"/>
      <c r="D1" s="149"/>
    </row>
    <row r="2" spans="1:4" x14ac:dyDescent="0.25">
      <c r="A2" s="114" t="str">
        <f>'Formato 1'!A2</f>
        <v>JUNTA MUNICIPAL DE AGUA POTABLE Y ALCANTARILLADO DE CORTAZAR, GTO.</v>
      </c>
      <c r="B2" s="115"/>
      <c r="C2" s="115"/>
      <c r="D2" s="116"/>
    </row>
    <row r="3" spans="1:4" x14ac:dyDescent="0.25">
      <c r="A3" s="117" t="s">
        <v>191</v>
      </c>
      <c r="B3" s="118"/>
      <c r="C3" s="118"/>
      <c r="D3" s="119"/>
    </row>
    <row r="4" spans="1:4" x14ac:dyDescent="0.25">
      <c r="A4" s="117" t="str">
        <f>'Formato 3'!A4</f>
        <v>Del 1 de Enero al 31 de Diciembre de 2023 (b)</v>
      </c>
      <c r="B4" s="118"/>
      <c r="C4" s="118"/>
      <c r="D4" s="119"/>
    </row>
    <row r="5" spans="1:4" x14ac:dyDescent="0.25">
      <c r="A5" s="120" t="s">
        <v>3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7</v>
      </c>
      <c r="B7" s="7" t="s">
        <v>192</v>
      </c>
      <c r="C7" s="7" t="s">
        <v>193</v>
      </c>
      <c r="D7" s="7" t="s">
        <v>194</v>
      </c>
    </row>
    <row r="8" spans="1:4" x14ac:dyDescent="0.25">
      <c r="A8" s="3" t="s">
        <v>195</v>
      </c>
      <c r="B8" s="15">
        <f>SUM(B9:B11)</f>
        <v>87598792</v>
      </c>
      <c r="C8" s="15">
        <f>SUM(C9:C11)</f>
        <v>83342622.359999999</v>
      </c>
      <c r="D8" s="15">
        <f>SUM(D9:D11)</f>
        <v>83342582.359999999</v>
      </c>
    </row>
    <row r="9" spans="1:4" x14ac:dyDescent="0.25">
      <c r="A9" s="60" t="s">
        <v>196</v>
      </c>
      <c r="B9" s="179">
        <v>84648792</v>
      </c>
      <c r="C9" s="179">
        <v>83342622.359999999</v>
      </c>
      <c r="D9" s="179">
        <v>83342582.359999999</v>
      </c>
    </row>
    <row r="10" spans="1:4" x14ac:dyDescent="0.25">
      <c r="A10" s="60" t="s">
        <v>197</v>
      </c>
      <c r="B10" s="179">
        <v>2950000</v>
      </c>
      <c r="C10" s="179">
        <v>0</v>
      </c>
      <c r="D10" s="179">
        <v>0</v>
      </c>
    </row>
    <row r="11" spans="1:4" x14ac:dyDescent="0.25">
      <c r="A11" s="60" t="s">
        <v>198</v>
      </c>
      <c r="B11" s="179">
        <v>0</v>
      </c>
      <c r="C11" s="179">
        <v>0</v>
      </c>
      <c r="D11" s="179">
        <v>0</v>
      </c>
    </row>
    <row r="12" spans="1:4" x14ac:dyDescent="0.25">
      <c r="A12" s="48"/>
      <c r="B12" s="180">
        <v>0</v>
      </c>
      <c r="C12" s="180">
        <v>0</v>
      </c>
      <c r="D12" s="180">
        <v>0</v>
      </c>
    </row>
    <row r="13" spans="1:4" x14ac:dyDescent="0.25">
      <c r="A13" s="3" t="s">
        <v>199</v>
      </c>
      <c r="B13" s="15">
        <f>B14+B15</f>
        <v>87598792</v>
      </c>
      <c r="C13" s="15">
        <f>C14+C15</f>
        <v>84017512.510000005</v>
      </c>
      <c r="D13" s="15">
        <f>D14+D15</f>
        <v>83276519.829999998</v>
      </c>
    </row>
    <row r="14" spans="1:4" x14ac:dyDescent="0.25">
      <c r="A14" s="60" t="s">
        <v>200</v>
      </c>
      <c r="B14" s="179">
        <v>87598792</v>
      </c>
      <c r="C14" s="179">
        <v>84017512.510000005</v>
      </c>
      <c r="D14" s="179">
        <v>83276519.829999998</v>
      </c>
    </row>
    <row r="15" spans="1:4" x14ac:dyDescent="0.25">
      <c r="A15" s="60" t="s">
        <v>201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202</v>
      </c>
      <c r="B17" s="16">
        <v>0</v>
      </c>
      <c r="C17" s="15">
        <f>C18+C19</f>
        <v>9824771.5500000007</v>
      </c>
      <c r="D17" s="15">
        <f>D18+D19</f>
        <v>9824771.5500000007</v>
      </c>
    </row>
    <row r="18" spans="1:4" x14ac:dyDescent="0.25">
      <c r="A18" s="60" t="s">
        <v>203</v>
      </c>
      <c r="B18" s="17">
        <v>0</v>
      </c>
      <c r="C18" s="179">
        <v>9824771.5500000007</v>
      </c>
      <c r="D18" s="179">
        <v>9824771.5500000007</v>
      </c>
    </row>
    <row r="19" spans="1:4" x14ac:dyDescent="0.25">
      <c r="A19" s="60" t="s">
        <v>204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205</v>
      </c>
      <c r="B21" s="15">
        <f>B8-B13+B17</f>
        <v>0</v>
      </c>
      <c r="C21" s="15">
        <f>C8-C13+C17</f>
        <v>9149881.3999999948</v>
      </c>
      <c r="D21" s="15">
        <f>D8-D13+D17</f>
        <v>9890834.0800000019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206</v>
      </c>
      <c r="B23" s="15">
        <f>B21-B11</f>
        <v>0</v>
      </c>
      <c r="C23" s="15">
        <f>C21-C11</f>
        <v>9149881.3999999948</v>
      </c>
      <c r="D23" s="15">
        <f>D21-D11</f>
        <v>9890834.0800000019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207</v>
      </c>
      <c r="B25" s="15">
        <f>B23-B17</f>
        <v>0</v>
      </c>
      <c r="C25" s="15">
        <f>C23-C17</f>
        <v>-674890.15000000596</v>
      </c>
      <c r="D25" s="15">
        <f>D23-D17</f>
        <v>66062.530000001192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208</v>
      </c>
      <c r="B28" s="7" t="s">
        <v>209</v>
      </c>
      <c r="C28" s="7" t="s">
        <v>193</v>
      </c>
      <c r="D28" s="7" t="s">
        <v>210</v>
      </c>
    </row>
    <row r="29" spans="1:4" x14ac:dyDescent="0.25">
      <c r="A29" s="3" t="s">
        <v>211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212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213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214</v>
      </c>
      <c r="B33" s="4">
        <f>B25+B29</f>
        <v>0</v>
      </c>
      <c r="C33" s="4">
        <f>C25+C29</f>
        <v>-674890.15000000596</v>
      </c>
      <c r="D33" s="4">
        <f>D25+D29</f>
        <v>66062.530000001192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208</v>
      </c>
      <c r="B36" s="7" t="s">
        <v>215</v>
      </c>
      <c r="C36" s="7" t="s">
        <v>193</v>
      </c>
      <c r="D36" s="7" t="s">
        <v>194</v>
      </c>
    </row>
    <row r="37" spans="1:4" ht="14.45" customHeight="1" x14ac:dyDescent="0.25">
      <c r="A37" s="3" t="s">
        <v>216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217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218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219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220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221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222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208</v>
      </c>
      <c r="B47" s="7" t="s">
        <v>215</v>
      </c>
      <c r="C47" s="7" t="s">
        <v>193</v>
      </c>
      <c r="D47" s="7" t="s">
        <v>194</v>
      </c>
    </row>
    <row r="48" spans="1:4" x14ac:dyDescent="0.25">
      <c r="A48" s="98" t="s">
        <v>223</v>
      </c>
      <c r="B48" s="99">
        <f>B9</f>
        <v>84648792</v>
      </c>
      <c r="C48" s="99">
        <f>C9</f>
        <v>83342622.359999999</v>
      </c>
      <c r="D48" s="99">
        <f>D9</f>
        <v>83342582.359999999</v>
      </c>
    </row>
    <row r="49" spans="1:4" x14ac:dyDescent="0.25">
      <c r="A49" s="22" t="s">
        <v>224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217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220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200</v>
      </c>
      <c r="B53" s="49">
        <f>B14</f>
        <v>87598792</v>
      </c>
      <c r="C53" s="49">
        <f>C14</f>
        <v>84017512.510000005</v>
      </c>
      <c r="D53" s="49">
        <f>D14</f>
        <v>83276519.829999998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203</v>
      </c>
      <c r="B55" s="23">
        <v>0</v>
      </c>
      <c r="C55" s="49">
        <f>C18</f>
        <v>9824771.5500000007</v>
      </c>
      <c r="D55" s="49">
        <f>D18</f>
        <v>9824771.5500000007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225</v>
      </c>
      <c r="B57" s="4">
        <f>B48+B49-B53+B55</f>
        <v>-2950000</v>
      </c>
      <c r="C57" s="4">
        <f>C48+C49-C53+C55</f>
        <v>9149881.3999999948</v>
      </c>
      <c r="D57" s="4">
        <f>D48+D49-D53+D55</f>
        <v>9890834.0800000019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226</v>
      </c>
      <c r="B59" s="4">
        <f>B57-B49</f>
        <v>-2950000</v>
      </c>
      <c r="C59" s="4">
        <f>C57-C49</f>
        <v>9149881.3999999948</v>
      </c>
      <c r="D59" s="4">
        <f>D57-D49</f>
        <v>9890834.0800000019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208</v>
      </c>
      <c r="B62" s="7" t="s">
        <v>215</v>
      </c>
      <c r="C62" s="7" t="s">
        <v>193</v>
      </c>
      <c r="D62" s="7" t="s">
        <v>194</v>
      </c>
    </row>
    <row r="63" spans="1:4" x14ac:dyDescent="0.25">
      <c r="A63" s="98" t="s">
        <v>197</v>
      </c>
      <c r="B63" s="101">
        <f>B10</f>
        <v>2950000</v>
      </c>
      <c r="C63" s="101">
        <f>C10</f>
        <v>0</v>
      </c>
      <c r="D63" s="101">
        <f>D10</f>
        <v>0</v>
      </c>
    </row>
    <row r="64" spans="1:4" ht="30" x14ac:dyDescent="0.25">
      <c r="A64" s="22" t="s">
        <v>227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218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221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228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204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229</v>
      </c>
      <c r="B72" s="15">
        <f>B63+B64-B68+B70</f>
        <v>2950000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230</v>
      </c>
      <c r="B74" s="15">
        <f>B72-B64</f>
        <v>2950000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D8 B29:D33 B37:D44 B48:D59 B63:D74 B13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90" zoomScaleNormal="90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231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JUNTA MUNICIPAL DE AGUA POTABLE Y ALCANTARILLADO DE CORTAZAR,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232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3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233</v>
      </c>
      <c r="B6" s="152" t="s">
        <v>234</v>
      </c>
      <c r="C6" s="152"/>
      <c r="D6" s="152"/>
      <c r="E6" s="152"/>
      <c r="F6" s="152"/>
      <c r="G6" s="152" t="s">
        <v>235</v>
      </c>
    </row>
    <row r="7" spans="1:7" ht="30" x14ac:dyDescent="0.25">
      <c r="A7" s="151"/>
      <c r="B7" s="26" t="s">
        <v>236</v>
      </c>
      <c r="C7" s="7" t="s">
        <v>237</v>
      </c>
      <c r="D7" s="26" t="s">
        <v>238</v>
      </c>
      <c r="E7" s="26" t="s">
        <v>193</v>
      </c>
      <c r="F7" s="26" t="s">
        <v>239</v>
      </c>
      <c r="G7" s="152"/>
    </row>
    <row r="8" spans="1:7" x14ac:dyDescent="0.25">
      <c r="A8" s="27" t="s">
        <v>240</v>
      </c>
      <c r="B8" s="94"/>
      <c r="C8" s="94"/>
      <c r="D8" s="94"/>
      <c r="E8" s="94"/>
      <c r="F8" s="94"/>
      <c r="G8" s="94"/>
    </row>
    <row r="9" spans="1:7" x14ac:dyDescent="0.25">
      <c r="A9" s="60" t="s">
        <v>241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242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243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244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245</v>
      </c>
      <c r="B13" s="181">
        <v>349400</v>
      </c>
      <c r="C13" s="181">
        <v>438743.13</v>
      </c>
      <c r="D13" s="182">
        <v>788143.13</v>
      </c>
      <c r="E13" s="181">
        <v>788143.13</v>
      </c>
      <c r="F13" s="181">
        <v>788143.13</v>
      </c>
      <c r="G13" s="182">
        <v>438743.13</v>
      </c>
    </row>
    <row r="14" spans="1:7" x14ac:dyDescent="0.25">
      <c r="A14" s="60" t="s">
        <v>246</v>
      </c>
      <c r="B14" s="181">
        <v>0</v>
      </c>
      <c r="C14" s="181">
        <v>0</v>
      </c>
      <c r="D14" s="182">
        <v>0</v>
      </c>
      <c r="E14" s="181">
        <v>0</v>
      </c>
      <c r="F14" s="181">
        <v>0</v>
      </c>
      <c r="G14" s="182">
        <v>0</v>
      </c>
    </row>
    <row r="15" spans="1:7" x14ac:dyDescent="0.25">
      <c r="A15" s="60" t="s">
        <v>247</v>
      </c>
      <c r="B15" s="181">
        <v>84299392</v>
      </c>
      <c r="C15" s="181">
        <v>-1820286.77</v>
      </c>
      <c r="D15" s="182">
        <v>82479105.230000004</v>
      </c>
      <c r="E15" s="181">
        <v>82479105.230000004</v>
      </c>
      <c r="F15" s="181">
        <v>82479065.230000004</v>
      </c>
      <c r="G15" s="182">
        <v>-1820326.77</v>
      </c>
    </row>
    <row r="16" spans="1:7" x14ac:dyDescent="0.25">
      <c r="A16" s="95" t="s">
        <v>248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250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257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258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259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260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4">F30-B30</f>
        <v>0</v>
      </c>
    </row>
    <row r="31" spans="1:7" x14ac:dyDescent="0.25">
      <c r="A31" s="80" t="s">
        <v>263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264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265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266</v>
      </c>
      <c r="B34" s="181">
        <v>0</v>
      </c>
      <c r="C34" s="181">
        <v>75374</v>
      </c>
      <c r="D34" s="182">
        <v>75374</v>
      </c>
      <c r="E34" s="181">
        <v>75374</v>
      </c>
      <c r="F34" s="181">
        <v>75374</v>
      </c>
      <c r="G34" s="182">
        <v>75374</v>
      </c>
    </row>
    <row r="35" spans="1:7" ht="14.45" customHeight="1" x14ac:dyDescent="0.25">
      <c r="A35" s="60" t="s">
        <v>267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268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269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270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271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272</v>
      </c>
      <c r="B41" s="4">
        <f t="shared" ref="B41:G41" si="7">SUM(B9,B10,B11,B12,B13,B14,B15,B16,B28,B34,B35,B37)</f>
        <v>84648792</v>
      </c>
      <c r="C41" s="4">
        <f t="shared" si="7"/>
        <v>-1306169.6400000001</v>
      </c>
      <c r="D41" s="4">
        <f t="shared" si="7"/>
        <v>83342622.359999999</v>
      </c>
      <c r="E41" s="4">
        <f t="shared" si="7"/>
        <v>83342622.359999999</v>
      </c>
      <c r="F41" s="4">
        <f t="shared" si="7"/>
        <v>83342582.359999999</v>
      </c>
      <c r="G41" s="4">
        <f t="shared" si="7"/>
        <v>-1306209.6400000001</v>
      </c>
    </row>
    <row r="42" spans="1:7" x14ac:dyDescent="0.25">
      <c r="A42" s="3" t="s">
        <v>273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274</v>
      </c>
      <c r="B44" s="51"/>
      <c r="C44" s="51"/>
      <c r="D44" s="51"/>
      <c r="E44" s="51"/>
      <c r="F44" s="51"/>
      <c r="G44" s="51"/>
    </row>
    <row r="45" spans="1:7" x14ac:dyDescent="0.25">
      <c r="A45" s="60" t="s">
        <v>275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279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280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281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283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284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285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289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3" t="s">
        <v>290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291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294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295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60" t="s">
        <v>296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297</v>
      </c>
      <c r="B70" s="4">
        <f t="shared" ref="B70:G70" si="16">B41+B65+B67</f>
        <v>84648792</v>
      </c>
      <c r="C70" s="4">
        <f t="shared" si="16"/>
        <v>-1306169.6400000001</v>
      </c>
      <c r="D70" s="4">
        <f t="shared" si="16"/>
        <v>83342622.359999999</v>
      </c>
      <c r="E70" s="4">
        <f t="shared" si="16"/>
        <v>83342622.359999999</v>
      </c>
      <c r="F70" s="4">
        <f t="shared" si="16"/>
        <v>83342582.359999999</v>
      </c>
      <c r="G70" s="4">
        <f t="shared" si="16"/>
        <v>-1306209.6400000001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298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299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300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301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6:F27 B29:F33 B60:F75 G9:G12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Normal="100" workbookViewId="0">
      <selection activeCell="J14" sqref="J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302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JUNTA MUNICIPAL DE AGUA POTABLE Y ALCANTARILLADO DE CORTAZAR, GTO.</v>
      </c>
      <c r="B2" s="129"/>
      <c r="C2" s="129"/>
      <c r="D2" s="129"/>
      <c r="E2" s="129"/>
      <c r="F2" s="129"/>
      <c r="G2" s="129"/>
    </row>
    <row r="3" spans="1:7" x14ac:dyDescent="0.25">
      <c r="A3" s="130" t="s">
        <v>303</v>
      </c>
      <c r="B3" s="130"/>
      <c r="C3" s="130"/>
      <c r="D3" s="130"/>
      <c r="E3" s="130"/>
      <c r="F3" s="130"/>
      <c r="G3" s="130"/>
    </row>
    <row r="4" spans="1:7" x14ac:dyDescent="0.25">
      <c r="A4" s="130" t="s">
        <v>304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Diciembre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3</v>
      </c>
      <c r="B6" s="131"/>
      <c r="C6" s="131"/>
      <c r="D6" s="131"/>
      <c r="E6" s="131"/>
      <c r="F6" s="131"/>
      <c r="G6" s="131"/>
    </row>
    <row r="7" spans="1:7" x14ac:dyDescent="0.25">
      <c r="A7" s="153" t="s">
        <v>7</v>
      </c>
      <c r="B7" s="153" t="s">
        <v>305</v>
      </c>
      <c r="C7" s="153"/>
      <c r="D7" s="153"/>
      <c r="E7" s="153"/>
      <c r="F7" s="153"/>
      <c r="G7" s="154" t="s">
        <v>306</v>
      </c>
    </row>
    <row r="8" spans="1:7" ht="30" x14ac:dyDescent="0.25">
      <c r="A8" s="153"/>
      <c r="B8" s="7" t="s">
        <v>307</v>
      </c>
      <c r="C8" s="7" t="s">
        <v>308</v>
      </c>
      <c r="D8" s="7" t="s">
        <v>309</v>
      </c>
      <c r="E8" s="7" t="s">
        <v>193</v>
      </c>
      <c r="F8" s="7" t="s">
        <v>310</v>
      </c>
      <c r="G8" s="153"/>
    </row>
    <row r="9" spans="1:7" x14ac:dyDescent="0.25">
      <c r="A9" s="28" t="s">
        <v>311</v>
      </c>
      <c r="B9" s="86">
        <f>SUM(B10,B18,B28,B38,B48,B58,B62,B71,B75)</f>
        <v>87598792</v>
      </c>
      <c r="C9" s="86">
        <f t="shared" ref="B9:G9" si="0">SUM(C10,C18,C28,C38,C48,C58,C62,C71,C75)</f>
        <v>5568601.9100000001</v>
      </c>
      <c r="D9" s="86">
        <f t="shared" si="0"/>
        <v>93167393.910000026</v>
      </c>
      <c r="E9" s="86">
        <f t="shared" si="0"/>
        <v>84017512.510000005</v>
      </c>
      <c r="F9" s="86">
        <f t="shared" si="0"/>
        <v>83276519.829999998</v>
      </c>
      <c r="G9" s="86">
        <f t="shared" si="0"/>
        <v>9149881.4000000004</v>
      </c>
    </row>
    <row r="10" spans="1:7" x14ac:dyDescent="0.25">
      <c r="A10" s="87" t="s">
        <v>312</v>
      </c>
      <c r="B10" s="86">
        <f t="shared" ref="B10:G10" si="1">SUM(B11:B17)</f>
        <v>35342475</v>
      </c>
      <c r="C10" s="86">
        <f t="shared" si="1"/>
        <v>1113554.6200000001</v>
      </c>
      <c r="D10" s="86">
        <f t="shared" si="1"/>
        <v>36456029.620000005</v>
      </c>
      <c r="E10" s="86">
        <f t="shared" si="1"/>
        <v>33630349.910000004</v>
      </c>
      <c r="F10" s="86">
        <f t="shared" si="1"/>
        <v>33019658.609999999</v>
      </c>
      <c r="G10" s="86">
        <f t="shared" si="1"/>
        <v>2825679.71</v>
      </c>
    </row>
    <row r="11" spans="1:7" x14ac:dyDescent="0.25">
      <c r="A11" s="88" t="s">
        <v>313</v>
      </c>
      <c r="B11" s="184">
        <v>18693002</v>
      </c>
      <c r="C11" s="184">
        <v>739324.62</v>
      </c>
      <c r="D11" s="183">
        <v>19432326.620000001</v>
      </c>
      <c r="E11" s="184">
        <v>18076810.43</v>
      </c>
      <c r="F11" s="184">
        <v>18076810.43</v>
      </c>
      <c r="G11" s="183">
        <v>1355516.19</v>
      </c>
    </row>
    <row r="12" spans="1:7" x14ac:dyDescent="0.25">
      <c r="A12" s="88" t="s">
        <v>314</v>
      </c>
      <c r="B12" s="184">
        <v>967699</v>
      </c>
      <c r="C12" s="184">
        <v>-450235.39</v>
      </c>
      <c r="D12" s="183">
        <v>517463.61</v>
      </c>
      <c r="E12" s="184">
        <v>516653.5</v>
      </c>
      <c r="F12" s="184">
        <v>516653.5</v>
      </c>
      <c r="G12" s="183">
        <v>810.11</v>
      </c>
    </row>
    <row r="13" spans="1:7" x14ac:dyDescent="0.25">
      <c r="A13" s="88" t="s">
        <v>315</v>
      </c>
      <c r="B13" s="184">
        <v>4677591</v>
      </c>
      <c r="C13" s="184">
        <v>299513.76</v>
      </c>
      <c r="D13" s="183">
        <v>4977104.76</v>
      </c>
      <c r="E13" s="184">
        <v>4518178.05</v>
      </c>
      <c r="F13" s="184">
        <v>4518178.05</v>
      </c>
      <c r="G13" s="183">
        <v>458926.71</v>
      </c>
    </row>
    <row r="14" spans="1:7" x14ac:dyDescent="0.25">
      <c r="A14" s="88" t="s">
        <v>316</v>
      </c>
      <c r="B14" s="184">
        <v>3937428</v>
      </c>
      <c r="C14" s="184">
        <v>1134011.9099999999</v>
      </c>
      <c r="D14" s="183">
        <v>5071439.91</v>
      </c>
      <c r="E14" s="184">
        <v>4899416.01</v>
      </c>
      <c r="F14" s="184">
        <v>4288765.91</v>
      </c>
      <c r="G14" s="183">
        <v>172023.9</v>
      </c>
    </row>
    <row r="15" spans="1:7" x14ac:dyDescent="0.25">
      <c r="A15" s="88" t="s">
        <v>317</v>
      </c>
      <c r="B15" s="184">
        <v>6036755</v>
      </c>
      <c r="C15" s="184">
        <v>387649.72</v>
      </c>
      <c r="D15" s="183">
        <v>6424404.7199999997</v>
      </c>
      <c r="E15" s="184">
        <v>5619291.9199999999</v>
      </c>
      <c r="F15" s="184">
        <v>5619250.7199999997</v>
      </c>
      <c r="G15" s="183">
        <v>805112.8</v>
      </c>
    </row>
    <row r="16" spans="1:7" x14ac:dyDescent="0.25">
      <c r="A16" s="88" t="s">
        <v>318</v>
      </c>
      <c r="B16" s="184">
        <v>1030000</v>
      </c>
      <c r="C16" s="184">
        <v>-996710</v>
      </c>
      <c r="D16" s="183">
        <v>33290</v>
      </c>
      <c r="E16" s="184">
        <v>0</v>
      </c>
      <c r="F16" s="184">
        <v>0</v>
      </c>
      <c r="G16" s="183">
        <v>33290</v>
      </c>
    </row>
    <row r="17" spans="1:7" x14ac:dyDescent="0.25">
      <c r="A17" s="88" t="s">
        <v>319</v>
      </c>
      <c r="B17" s="183">
        <v>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</row>
    <row r="18" spans="1:7" x14ac:dyDescent="0.25">
      <c r="A18" s="87" t="s">
        <v>320</v>
      </c>
      <c r="B18" s="185">
        <f>SUM(B19:B27)</f>
        <v>10119955</v>
      </c>
      <c r="C18" s="185">
        <f t="shared" ref="C18:G18" si="2">SUM(C19:C27)</f>
        <v>3498368.78</v>
      </c>
      <c r="D18" s="185">
        <f t="shared" si="2"/>
        <v>13618323.779999999</v>
      </c>
      <c r="E18" s="185">
        <f t="shared" si="2"/>
        <v>12734472.290000001</v>
      </c>
      <c r="F18" s="185">
        <f t="shared" si="2"/>
        <v>12734472.290000001</v>
      </c>
      <c r="G18" s="185">
        <f t="shared" si="2"/>
        <v>883851.49</v>
      </c>
    </row>
    <row r="19" spans="1:7" x14ac:dyDescent="0.25">
      <c r="A19" s="88" t="s">
        <v>321</v>
      </c>
      <c r="B19" s="184">
        <v>872452</v>
      </c>
      <c r="C19" s="184">
        <v>-106077.24</v>
      </c>
      <c r="D19" s="183">
        <v>766374.76</v>
      </c>
      <c r="E19" s="184">
        <v>669367.07999999996</v>
      </c>
      <c r="F19" s="184">
        <v>669367.07999999996</v>
      </c>
      <c r="G19" s="183">
        <v>97007.679999999993</v>
      </c>
    </row>
    <row r="20" spans="1:7" x14ac:dyDescent="0.25">
      <c r="A20" s="88" t="s">
        <v>322</v>
      </c>
      <c r="B20" s="184">
        <v>202407</v>
      </c>
      <c r="C20" s="184">
        <v>88208.92</v>
      </c>
      <c r="D20" s="183">
        <v>290615.92</v>
      </c>
      <c r="E20" s="184">
        <v>252553.09</v>
      </c>
      <c r="F20" s="184">
        <v>252553.09</v>
      </c>
      <c r="G20" s="183">
        <v>38062.83</v>
      </c>
    </row>
    <row r="21" spans="1:7" x14ac:dyDescent="0.25">
      <c r="A21" s="88" t="s">
        <v>323</v>
      </c>
      <c r="B21" s="183">
        <v>0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</row>
    <row r="22" spans="1:7" x14ac:dyDescent="0.25">
      <c r="A22" s="88" t="s">
        <v>324</v>
      </c>
      <c r="B22" s="184">
        <v>5599785</v>
      </c>
      <c r="C22" s="184">
        <v>3741530.57</v>
      </c>
      <c r="D22" s="183">
        <v>9341315.5700000003</v>
      </c>
      <c r="E22" s="184">
        <v>8902723.3399999999</v>
      </c>
      <c r="F22" s="184">
        <v>8902723.3399999999</v>
      </c>
      <c r="G22" s="183">
        <v>438592.23</v>
      </c>
    </row>
    <row r="23" spans="1:7" x14ac:dyDescent="0.25">
      <c r="A23" s="88" t="s">
        <v>325</v>
      </c>
      <c r="B23" s="184">
        <v>1129025</v>
      </c>
      <c r="C23" s="184">
        <v>-158700</v>
      </c>
      <c r="D23" s="183">
        <v>970325</v>
      </c>
      <c r="E23" s="184">
        <v>917495.49</v>
      </c>
      <c r="F23" s="184">
        <v>917495.49</v>
      </c>
      <c r="G23" s="183">
        <v>52829.51</v>
      </c>
    </row>
    <row r="24" spans="1:7" x14ac:dyDescent="0.25">
      <c r="A24" s="88" t="s">
        <v>326</v>
      </c>
      <c r="B24" s="184">
        <v>1267000</v>
      </c>
      <c r="C24" s="184">
        <v>104000</v>
      </c>
      <c r="D24" s="183">
        <v>1371000</v>
      </c>
      <c r="E24" s="184">
        <v>1270767.8999999999</v>
      </c>
      <c r="F24" s="184">
        <v>1270767.8999999999</v>
      </c>
      <c r="G24" s="183">
        <v>100232.1</v>
      </c>
    </row>
    <row r="25" spans="1:7" x14ac:dyDescent="0.25">
      <c r="A25" s="88" t="s">
        <v>327</v>
      </c>
      <c r="B25" s="184">
        <v>732543</v>
      </c>
      <c r="C25" s="184">
        <v>-146314.22</v>
      </c>
      <c r="D25" s="183">
        <v>586228.78</v>
      </c>
      <c r="E25" s="184">
        <v>501008.71</v>
      </c>
      <c r="F25" s="184">
        <v>501008.71</v>
      </c>
      <c r="G25" s="183">
        <v>85220.07</v>
      </c>
    </row>
    <row r="26" spans="1:7" x14ac:dyDescent="0.25">
      <c r="A26" s="88" t="s">
        <v>328</v>
      </c>
      <c r="B26" s="183">
        <v>0</v>
      </c>
      <c r="C26" s="183">
        <v>0</v>
      </c>
      <c r="D26" s="183">
        <v>0</v>
      </c>
      <c r="E26" s="183">
        <v>0</v>
      </c>
      <c r="F26" s="183">
        <v>0</v>
      </c>
      <c r="G26" s="183">
        <v>0</v>
      </c>
    </row>
    <row r="27" spans="1:7" x14ac:dyDescent="0.25">
      <c r="A27" s="88" t="s">
        <v>329</v>
      </c>
      <c r="B27" s="184">
        <v>316743</v>
      </c>
      <c r="C27" s="184">
        <v>-24279.25</v>
      </c>
      <c r="D27" s="183">
        <v>292463.75</v>
      </c>
      <c r="E27" s="184">
        <v>220556.68</v>
      </c>
      <c r="F27" s="184">
        <v>220556.68</v>
      </c>
      <c r="G27" s="183">
        <v>71907.070000000007</v>
      </c>
    </row>
    <row r="28" spans="1:7" x14ac:dyDescent="0.25">
      <c r="A28" s="87" t="s">
        <v>330</v>
      </c>
      <c r="B28" s="86">
        <f t="shared" ref="B28:G28" si="3">SUM(B29:B37)</f>
        <v>24690105</v>
      </c>
      <c r="C28" s="86">
        <f t="shared" si="3"/>
        <v>2949232.7699999996</v>
      </c>
      <c r="D28" s="86">
        <f t="shared" si="3"/>
        <v>27639337.770000003</v>
      </c>
      <c r="E28" s="86">
        <f t="shared" si="3"/>
        <v>26072934.59</v>
      </c>
      <c r="F28" s="86">
        <f t="shared" si="3"/>
        <v>25942633.209999997</v>
      </c>
      <c r="G28" s="86">
        <f t="shared" si="3"/>
        <v>1566403.18</v>
      </c>
    </row>
    <row r="29" spans="1:7" x14ac:dyDescent="0.25">
      <c r="A29" s="88" t="s">
        <v>331</v>
      </c>
      <c r="B29" s="184">
        <v>11289950</v>
      </c>
      <c r="C29" s="184">
        <v>1217605.3600000001</v>
      </c>
      <c r="D29" s="183">
        <v>12507555.359999999</v>
      </c>
      <c r="E29" s="184">
        <v>12142740.060000001</v>
      </c>
      <c r="F29" s="184">
        <v>12136227.01</v>
      </c>
      <c r="G29" s="183">
        <v>364815.3</v>
      </c>
    </row>
    <row r="30" spans="1:7" x14ac:dyDescent="0.25">
      <c r="A30" s="88" t="s">
        <v>332</v>
      </c>
      <c r="B30" s="183">
        <v>0</v>
      </c>
      <c r="C30" s="183">
        <v>0</v>
      </c>
      <c r="D30" s="183">
        <v>0</v>
      </c>
      <c r="E30" s="183">
        <v>0</v>
      </c>
      <c r="F30" s="183">
        <v>0</v>
      </c>
      <c r="G30" s="183">
        <v>0</v>
      </c>
    </row>
    <row r="31" spans="1:7" x14ac:dyDescent="0.25">
      <c r="A31" s="88" t="s">
        <v>333</v>
      </c>
      <c r="B31" s="184">
        <v>4661400</v>
      </c>
      <c r="C31" s="184">
        <v>1587499.13</v>
      </c>
      <c r="D31" s="183">
        <v>6248899.1299999999</v>
      </c>
      <c r="E31" s="184">
        <v>5743450.1799999997</v>
      </c>
      <c r="F31" s="184">
        <v>5743450.1799999997</v>
      </c>
      <c r="G31" s="183">
        <v>505448.95</v>
      </c>
    </row>
    <row r="32" spans="1:7" x14ac:dyDescent="0.25">
      <c r="A32" s="88" t="s">
        <v>334</v>
      </c>
      <c r="B32" s="184">
        <v>1026514</v>
      </c>
      <c r="C32" s="184">
        <v>23004.26</v>
      </c>
      <c r="D32" s="183">
        <v>1049518.26</v>
      </c>
      <c r="E32" s="184">
        <v>756000.08</v>
      </c>
      <c r="F32" s="184">
        <v>756000.08</v>
      </c>
      <c r="G32" s="183">
        <v>293518.18</v>
      </c>
    </row>
    <row r="33" spans="1:7" ht="14.45" customHeight="1" x14ac:dyDescent="0.25">
      <c r="A33" s="88" t="s">
        <v>335</v>
      </c>
      <c r="B33" s="184">
        <v>3355770</v>
      </c>
      <c r="C33" s="184">
        <v>623219.23</v>
      </c>
      <c r="D33" s="183">
        <v>3978989.23</v>
      </c>
      <c r="E33" s="184">
        <v>3723459.94</v>
      </c>
      <c r="F33" s="184">
        <v>3723459.94</v>
      </c>
      <c r="G33" s="183">
        <v>255529.29</v>
      </c>
    </row>
    <row r="34" spans="1:7" ht="14.45" customHeight="1" x14ac:dyDescent="0.25">
      <c r="A34" s="88" t="s">
        <v>336</v>
      </c>
      <c r="B34" s="184">
        <v>220800</v>
      </c>
      <c r="C34" s="184">
        <v>412800</v>
      </c>
      <c r="D34" s="183">
        <v>633600</v>
      </c>
      <c r="E34" s="184">
        <v>629582.07999999996</v>
      </c>
      <c r="F34" s="184">
        <v>629582.07999999996</v>
      </c>
      <c r="G34" s="183">
        <v>4017.92</v>
      </c>
    </row>
    <row r="35" spans="1:7" ht="14.45" customHeight="1" x14ac:dyDescent="0.25">
      <c r="A35" s="88" t="s">
        <v>337</v>
      </c>
      <c r="B35" s="184">
        <v>182000</v>
      </c>
      <c r="C35" s="184">
        <v>-71496.179999999993</v>
      </c>
      <c r="D35" s="183">
        <v>110503.82</v>
      </c>
      <c r="E35" s="184">
        <v>16290.65</v>
      </c>
      <c r="F35" s="184">
        <v>16290.65</v>
      </c>
      <c r="G35" s="183">
        <v>94213.17</v>
      </c>
    </row>
    <row r="36" spans="1:7" ht="14.45" customHeight="1" x14ac:dyDescent="0.25">
      <c r="A36" s="88" t="s">
        <v>338</v>
      </c>
      <c r="B36" s="184">
        <v>193000</v>
      </c>
      <c r="C36" s="184">
        <v>247773.03</v>
      </c>
      <c r="D36" s="183">
        <v>440773.03</v>
      </c>
      <c r="E36" s="184">
        <v>411281.91999999998</v>
      </c>
      <c r="F36" s="184">
        <v>411281.91999999998</v>
      </c>
      <c r="G36" s="183">
        <v>29491.11</v>
      </c>
    </row>
    <row r="37" spans="1:7" ht="14.45" customHeight="1" x14ac:dyDescent="0.25">
      <c r="A37" s="88" t="s">
        <v>339</v>
      </c>
      <c r="B37" s="184">
        <v>3760671</v>
      </c>
      <c r="C37" s="184">
        <v>-1091172.06</v>
      </c>
      <c r="D37" s="183">
        <v>2669498.94</v>
      </c>
      <c r="E37" s="184">
        <v>2650129.6800000002</v>
      </c>
      <c r="F37" s="184">
        <v>2526341.35</v>
      </c>
      <c r="G37" s="183">
        <v>19369.259999999998</v>
      </c>
    </row>
    <row r="38" spans="1:7" x14ac:dyDescent="0.25">
      <c r="A38" s="87" t="s">
        <v>340</v>
      </c>
      <c r="B38" s="86">
        <f t="shared" ref="B38:G38" si="4">SUM(B39:B47)</f>
        <v>49800</v>
      </c>
      <c r="C38" s="86">
        <f t="shared" si="4"/>
        <v>0</v>
      </c>
      <c r="D38" s="86">
        <f t="shared" si="4"/>
        <v>49800</v>
      </c>
      <c r="E38" s="86">
        <f t="shared" si="4"/>
        <v>0</v>
      </c>
      <c r="F38" s="86">
        <f t="shared" si="4"/>
        <v>0</v>
      </c>
      <c r="G38" s="86">
        <f t="shared" si="4"/>
        <v>49800</v>
      </c>
    </row>
    <row r="39" spans="1:7" x14ac:dyDescent="0.25">
      <c r="A39" s="88" t="s">
        <v>341</v>
      </c>
      <c r="B39" s="183">
        <v>0</v>
      </c>
      <c r="C39" s="183">
        <v>0</v>
      </c>
      <c r="D39" s="183">
        <v>0</v>
      </c>
      <c r="E39" s="183">
        <v>0</v>
      </c>
      <c r="F39" s="183">
        <v>0</v>
      </c>
      <c r="G39" s="183">
        <v>0</v>
      </c>
    </row>
    <row r="40" spans="1:7" x14ac:dyDescent="0.25">
      <c r="A40" s="88" t="s">
        <v>342</v>
      </c>
      <c r="B40" s="183">
        <v>0</v>
      </c>
      <c r="C40" s="183">
        <v>0</v>
      </c>
      <c r="D40" s="183">
        <v>0</v>
      </c>
      <c r="E40" s="183">
        <v>0</v>
      </c>
      <c r="F40" s="183">
        <v>0</v>
      </c>
      <c r="G40" s="183">
        <v>0</v>
      </c>
    </row>
    <row r="41" spans="1:7" x14ac:dyDescent="0.25">
      <c r="A41" s="88" t="s">
        <v>343</v>
      </c>
      <c r="B41" s="183">
        <v>0</v>
      </c>
      <c r="C41" s="183">
        <v>0</v>
      </c>
      <c r="D41" s="183">
        <v>0</v>
      </c>
      <c r="E41" s="183">
        <v>0</v>
      </c>
      <c r="F41" s="183">
        <v>0</v>
      </c>
      <c r="G41" s="183">
        <v>0</v>
      </c>
    </row>
    <row r="42" spans="1:7" x14ac:dyDescent="0.25">
      <c r="A42" s="88" t="s">
        <v>344</v>
      </c>
      <c r="B42" s="184">
        <v>49800</v>
      </c>
      <c r="C42" s="184">
        <v>0</v>
      </c>
      <c r="D42" s="183">
        <v>49800</v>
      </c>
      <c r="E42" s="184">
        <v>0</v>
      </c>
      <c r="F42" s="184">
        <v>0</v>
      </c>
      <c r="G42" s="183">
        <v>49800</v>
      </c>
    </row>
    <row r="43" spans="1:7" x14ac:dyDescent="0.25">
      <c r="A43" s="88" t="s">
        <v>345</v>
      </c>
      <c r="B43" s="183">
        <v>0</v>
      </c>
      <c r="C43" s="183">
        <v>0</v>
      </c>
      <c r="D43" s="183">
        <v>0</v>
      </c>
      <c r="E43" s="183">
        <v>0</v>
      </c>
      <c r="F43" s="183">
        <v>0</v>
      </c>
      <c r="G43" s="183">
        <v>0</v>
      </c>
    </row>
    <row r="44" spans="1:7" x14ac:dyDescent="0.25">
      <c r="A44" s="88" t="s">
        <v>346</v>
      </c>
      <c r="B44" s="183">
        <v>0</v>
      </c>
      <c r="C44" s="183">
        <v>0</v>
      </c>
      <c r="D44" s="183">
        <v>0</v>
      </c>
      <c r="E44" s="183">
        <v>0</v>
      </c>
      <c r="F44" s="183">
        <v>0</v>
      </c>
      <c r="G44" s="183">
        <v>0</v>
      </c>
    </row>
    <row r="45" spans="1:7" x14ac:dyDescent="0.25">
      <c r="A45" s="88" t="s">
        <v>347</v>
      </c>
      <c r="B45" s="183">
        <v>0</v>
      </c>
      <c r="C45" s="183">
        <v>0</v>
      </c>
      <c r="D45" s="183">
        <v>0</v>
      </c>
      <c r="E45" s="183">
        <v>0</v>
      </c>
      <c r="F45" s="183">
        <v>0</v>
      </c>
      <c r="G45" s="183">
        <v>0</v>
      </c>
    </row>
    <row r="46" spans="1:7" x14ac:dyDescent="0.25">
      <c r="A46" s="88" t="s">
        <v>348</v>
      </c>
      <c r="B46" s="183">
        <v>0</v>
      </c>
      <c r="C46" s="183">
        <v>0</v>
      </c>
      <c r="D46" s="183">
        <v>0</v>
      </c>
      <c r="E46" s="183">
        <v>0</v>
      </c>
      <c r="F46" s="183">
        <v>0</v>
      </c>
      <c r="G46" s="183">
        <v>0</v>
      </c>
    </row>
    <row r="47" spans="1:7" x14ac:dyDescent="0.25">
      <c r="A47" s="88" t="s">
        <v>349</v>
      </c>
      <c r="B47" s="183">
        <v>0</v>
      </c>
      <c r="C47" s="183">
        <v>0</v>
      </c>
      <c r="D47" s="183">
        <v>0</v>
      </c>
      <c r="E47" s="183">
        <v>0</v>
      </c>
      <c r="F47" s="183">
        <v>0</v>
      </c>
      <c r="G47" s="183">
        <v>0</v>
      </c>
    </row>
    <row r="48" spans="1:7" x14ac:dyDescent="0.25">
      <c r="A48" s="87" t="s">
        <v>350</v>
      </c>
      <c r="B48" s="86">
        <f t="shared" ref="B48:G48" si="5">SUM(B49:B57)</f>
        <v>1840327</v>
      </c>
      <c r="C48" s="86">
        <f t="shared" si="5"/>
        <v>5117614.6499999994</v>
      </c>
      <c r="D48" s="86">
        <f t="shared" si="5"/>
        <v>6957941.6499999994</v>
      </c>
      <c r="E48" s="86">
        <f t="shared" si="5"/>
        <v>5843853.1100000003</v>
      </c>
      <c r="F48" s="86">
        <f t="shared" si="5"/>
        <v>5843853.1100000003</v>
      </c>
      <c r="G48" s="86">
        <f t="shared" si="5"/>
        <v>1114088.54</v>
      </c>
    </row>
    <row r="49" spans="1:7" x14ac:dyDescent="0.25">
      <c r="A49" s="88" t="s">
        <v>351</v>
      </c>
      <c r="B49" s="184">
        <v>281500</v>
      </c>
      <c r="C49" s="184">
        <v>78339.990000000005</v>
      </c>
      <c r="D49" s="183">
        <v>359839.99</v>
      </c>
      <c r="E49" s="184">
        <v>265509.3</v>
      </c>
      <c r="F49" s="184">
        <v>265509.3</v>
      </c>
      <c r="G49" s="183">
        <v>94330.69</v>
      </c>
    </row>
    <row r="50" spans="1:7" x14ac:dyDescent="0.25">
      <c r="A50" s="88" t="s">
        <v>352</v>
      </c>
      <c r="B50" s="183">
        <v>0</v>
      </c>
      <c r="C50" s="183">
        <v>0</v>
      </c>
      <c r="D50" s="183">
        <v>0</v>
      </c>
      <c r="E50" s="183">
        <v>0</v>
      </c>
      <c r="F50" s="183">
        <v>0</v>
      </c>
      <c r="G50" s="183">
        <v>0</v>
      </c>
    </row>
    <row r="51" spans="1:7" x14ac:dyDescent="0.25">
      <c r="A51" s="88" t="s">
        <v>353</v>
      </c>
      <c r="B51" s="183">
        <v>0</v>
      </c>
      <c r="C51" s="183">
        <v>0</v>
      </c>
      <c r="D51" s="183">
        <v>0</v>
      </c>
      <c r="E51" s="183">
        <v>0</v>
      </c>
      <c r="F51" s="183">
        <v>0</v>
      </c>
      <c r="G51" s="183">
        <v>0</v>
      </c>
    </row>
    <row r="52" spans="1:7" x14ac:dyDescent="0.25">
      <c r="A52" s="88" t="s">
        <v>354</v>
      </c>
      <c r="B52" s="184">
        <v>80000</v>
      </c>
      <c r="C52" s="184">
        <v>841165.52</v>
      </c>
      <c r="D52" s="183">
        <v>921165.52</v>
      </c>
      <c r="E52" s="184">
        <v>881165.52</v>
      </c>
      <c r="F52" s="184">
        <v>881165.52</v>
      </c>
      <c r="G52" s="183">
        <v>40000</v>
      </c>
    </row>
    <row r="53" spans="1:7" x14ac:dyDescent="0.25">
      <c r="A53" s="88" t="s">
        <v>355</v>
      </c>
      <c r="B53" s="183">
        <v>0</v>
      </c>
      <c r="C53" s="183">
        <v>0</v>
      </c>
      <c r="D53" s="183">
        <v>0</v>
      </c>
      <c r="E53" s="183">
        <v>0</v>
      </c>
      <c r="F53" s="183">
        <v>0</v>
      </c>
      <c r="G53" s="183">
        <v>0</v>
      </c>
    </row>
    <row r="54" spans="1:7" x14ac:dyDescent="0.25">
      <c r="A54" s="88" t="s">
        <v>356</v>
      </c>
      <c r="B54" s="184">
        <v>1234927</v>
      </c>
      <c r="C54" s="184">
        <v>4220109.1399999997</v>
      </c>
      <c r="D54" s="183">
        <v>5455036.1399999997</v>
      </c>
      <c r="E54" s="184">
        <v>4697178.29</v>
      </c>
      <c r="F54" s="184">
        <v>4697178.29</v>
      </c>
      <c r="G54" s="183">
        <v>757857.85</v>
      </c>
    </row>
    <row r="55" spans="1:7" x14ac:dyDescent="0.25">
      <c r="A55" s="88" t="s">
        <v>357</v>
      </c>
      <c r="B55" s="183">
        <v>0</v>
      </c>
      <c r="C55" s="183">
        <v>0</v>
      </c>
      <c r="D55" s="183">
        <v>0</v>
      </c>
      <c r="E55" s="183">
        <v>0</v>
      </c>
      <c r="F55" s="183">
        <v>0</v>
      </c>
      <c r="G55" s="183">
        <v>0</v>
      </c>
    </row>
    <row r="56" spans="1:7" x14ac:dyDescent="0.25">
      <c r="A56" s="88" t="s">
        <v>358</v>
      </c>
      <c r="B56" s="183">
        <v>0</v>
      </c>
      <c r="C56" s="183">
        <v>0</v>
      </c>
      <c r="D56" s="183">
        <v>0</v>
      </c>
      <c r="E56" s="183">
        <v>0</v>
      </c>
      <c r="F56" s="183">
        <v>0</v>
      </c>
      <c r="G56" s="183">
        <v>0</v>
      </c>
    </row>
    <row r="57" spans="1:7" x14ac:dyDescent="0.25">
      <c r="A57" s="88" t="s">
        <v>359</v>
      </c>
      <c r="B57" s="184">
        <v>243900</v>
      </c>
      <c r="C57" s="184">
        <v>-22000</v>
      </c>
      <c r="D57" s="183">
        <v>221900</v>
      </c>
      <c r="E57" s="184">
        <v>0</v>
      </c>
      <c r="F57" s="184">
        <v>0</v>
      </c>
      <c r="G57" s="183">
        <v>221900</v>
      </c>
    </row>
    <row r="58" spans="1:7" x14ac:dyDescent="0.25">
      <c r="A58" s="87" t="s">
        <v>360</v>
      </c>
      <c r="B58" s="86">
        <f t="shared" ref="B58:G58" si="6">SUM(B59:B61)</f>
        <v>15556130</v>
      </c>
      <c r="C58" s="86">
        <f t="shared" si="6"/>
        <v>-7110168.9100000001</v>
      </c>
      <c r="D58" s="86">
        <f t="shared" si="6"/>
        <v>8445961.0899999999</v>
      </c>
      <c r="E58" s="86">
        <f t="shared" si="6"/>
        <v>5735902.6100000003</v>
      </c>
      <c r="F58" s="86">
        <f t="shared" si="6"/>
        <v>5735902.6100000003</v>
      </c>
      <c r="G58" s="86">
        <f t="shared" si="6"/>
        <v>2710058.48</v>
      </c>
    </row>
    <row r="59" spans="1:7" x14ac:dyDescent="0.25">
      <c r="A59" s="88" t="s">
        <v>361</v>
      </c>
      <c r="B59" s="184">
        <v>15556130</v>
      </c>
      <c r="C59" s="184">
        <v>-7110168.9100000001</v>
      </c>
      <c r="D59" s="183">
        <v>8445961.0899999999</v>
      </c>
      <c r="E59" s="184">
        <v>5735902.6100000003</v>
      </c>
      <c r="F59" s="184">
        <v>5735902.6100000003</v>
      </c>
      <c r="G59" s="183">
        <v>2710058.48</v>
      </c>
    </row>
    <row r="60" spans="1:7" x14ac:dyDescent="0.25">
      <c r="A60" s="88" t="s">
        <v>362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f t="shared" ref="G60:G61" si="7">D60-E60</f>
        <v>0</v>
      </c>
    </row>
    <row r="61" spans="1:7" x14ac:dyDescent="0.25">
      <c r="A61" s="88" t="s">
        <v>363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f t="shared" si="7"/>
        <v>0</v>
      </c>
    </row>
    <row r="62" spans="1:7" x14ac:dyDescent="0.25">
      <c r="A62" s="87" t="s">
        <v>364</v>
      </c>
      <c r="B62" s="86">
        <f t="shared" ref="B62:G62" si="8">SUM(B63:B67,B69:B70)</f>
        <v>0</v>
      </c>
      <c r="C62" s="86">
        <f t="shared" si="8"/>
        <v>0</v>
      </c>
      <c r="D62" s="86">
        <f t="shared" si="8"/>
        <v>0</v>
      </c>
      <c r="E62" s="86">
        <f t="shared" si="8"/>
        <v>0</v>
      </c>
      <c r="F62" s="86">
        <f t="shared" si="8"/>
        <v>0</v>
      </c>
      <c r="G62" s="86">
        <f t="shared" si="8"/>
        <v>0</v>
      </c>
    </row>
    <row r="63" spans="1:7" x14ac:dyDescent="0.25">
      <c r="A63" s="88" t="s">
        <v>365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366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9">D64-E64</f>
        <v>0</v>
      </c>
    </row>
    <row r="65" spans="1:7" x14ac:dyDescent="0.25">
      <c r="A65" s="88" t="s">
        <v>367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9"/>
        <v>0</v>
      </c>
    </row>
    <row r="66" spans="1:7" x14ac:dyDescent="0.25">
      <c r="A66" s="88" t="s">
        <v>368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9"/>
        <v>0</v>
      </c>
    </row>
    <row r="67" spans="1:7" x14ac:dyDescent="0.25">
      <c r="A67" s="88" t="s">
        <v>369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9"/>
        <v>0</v>
      </c>
    </row>
    <row r="68" spans="1:7" x14ac:dyDescent="0.25">
      <c r="A68" s="88" t="s">
        <v>370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9"/>
        <v>0</v>
      </c>
    </row>
    <row r="69" spans="1:7" x14ac:dyDescent="0.25">
      <c r="A69" s="88" t="s">
        <v>371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9"/>
        <v>0</v>
      </c>
    </row>
    <row r="70" spans="1:7" x14ac:dyDescent="0.25">
      <c r="A70" s="88" t="s">
        <v>372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f t="shared" si="9"/>
        <v>0</v>
      </c>
    </row>
    <row r="71" spans="1:7" x14ac:dyDescent="0.25">
      <c r="A71" s="87" t="s">
        <v>373</v>
      </c>
      <c r="B71" s="86">
        <f t="shared" ref="B71:G71" si="10">SUM(B72:B74)</f>
        <v>0</v>
      </c>
      <c r="C71" s="86">
        <f t="shared" si="10"/>
        <v>0</v>
      </c>
      <c r="D71" s="86">
        <f t="shared" si="10"/>
        <v>0</v>
      </c>
      <c r="E71" s="86">
        <f t="shared" si="10"/>
        <v>0</v>
      </c>
      <c r="F71" s="86">
        <f t="shared" si="10"/>
        <v>0</v>
      </c>
      <c r="G71" s="86">
        <f t="shared" si="10"/>
        <v>0</v>
      </c>
    </row>
    <row r="72" spans="1:7" x14ac:dyDescent="0.25">
      <c r="A72" s="88" t="s">
        <v>374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375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11">D73-E73</f>
        <v>0</v>
      </c>
    </row>
    <row r="74" spans="1:7" x14ac:dyDescent="0.25">
      <c r="A74" s="88" t="s">
        <v>376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11"/>
        <v>0</v>
      </c>
    </row>
    <row r="75" spans="1:7" x14ac:dyDescent="0.25">
      <c r="A75" s="87" t="s">
        <v>377</v>
      </c>
      <c r="B75" s="86">
        <f t="shared" ref="B75:G75" si="12">SUM(B76:B82)</f>
        <v>0</v>
      </c>
      <c r="C75" s="86">
        <f t="shared" si="12"/>
        <v>0</v>
      </c>
      <c r="D75" s="86">
        <f t="shared" si="12"/>
        <v>0</v>
      </c>
      <c r="E75" s="86">
        <f t="shared" si="12"/>
        <v>0</v>
      </c>
      <c r="F75" s="86">
        <f t="shared" si="12"/>
        <v>0</v>
      </c>
      <c r="G75" s="86">
        <f t="shared" si="12"/>
        <v>0</v>
      </c>
    </row>
    <row r="76" spans="1:7" x14ac:dyDescent="0.25">
      <c r="A76" s="88" t="s">
        <v>378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379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13">D77-E77</f>
        <v>0</v>
      </c>
    </row>
    <row r="78" spans="1:7" x14ac:dyDescent="0.25">
      <c r="A78" s="88" t="s">
        <v>380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13"/>
        <v>0</v>
      </c>
    </row>
    <row r="79" spans="1:7" x14ac:dyDescent="0.25">
      <c r="A79" s="88" t="s">
        <v>381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13"/>
        <v>0</v>
      </c>
    </row>
    <row r="80" spans="1:7" x14ac:dyDescent="0.25">
      <c r="A80" s="88" t="s">
        <v>382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13"/>
        <v>0</v>
      </c>
    </row>
    <row r="81" spans="1:7" x14ac:dyDescent="0.25">
      <c r="A81" s="88" t="s">
        <v>383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13"/>
        <v>0</v>
      </c>
    </row>
    <row r="82" spans="1:7" x14ac:dyDescent="0.25">
      <c r="A82" s="88" t="s">
        <v>384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13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385</v>
      </c>
      <c r="B84" s="86">
        <f t="shared" ref="B84:G84" si="14">SUM(B85,B93,B103,B113,B123,B133,B137,B146,B150)</f>
        <v>0</v>
      </c>
      <c r="C84" s="86">
        <f t="shared" si="14"/>
        <v>0</v>
      </c>
      <c r="D84" s="86">
        <f t="shared" si="14"/>
        <v>0</v>
      </c>
      <c r="E84" s="86">
        <f t="shared" si="14"/>
        <v>0</v>
      </c>
      <c r="F84" s="86">
        <f t="shared" si="14"/>
        <v>0</v>
      </c>
      <c r="G84" s="86">
        <f t="shared" si="14"/>
        <v>0</v>
      </c>
    </row>
    <row r="85" spans="1:7" x14ac:dyDescent="0.25">
      <c r="A85" s="87" t="s">
        <v>312</v>
      </c>
      <c r="B85" s="86">
        <f t="shared" ref="B85:G85" si="15">SUM(B86:B92)</f>
        <v>0</v>
      </c>
      <c r="C85" s="86">
        <f t="shared" si="15"/>
        <v>0</v>
      </c>
      <c r="D85" s="86">
        <f t="shared" si="15"/>
        <v>0</v>
      </c>
      <c r="E85" s="86">
        <f t="shared" si="15"/>
        <v>0</v>
      </c>
      <c r="F85" s="86">
        <f t="shared" si="15"/>
        <v>0</v>
      </c>
      <c r="G85" s="86">
        <f t="shared" si="15"/>
        <v>0</v>
      </c>
    </row>
    <row r="86" spans="1:7" x14ac:dyDescent="0.25">
      <c r="A86" s="88" t="s">
        <v>313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314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16">D87-E87</f>
        <v>0</v>
      </c>
    </row>
    <row r="88" spans="1:7" x14ac:dyDescent="0.25">
      <c r="A88" s="88" t="s">
        <v>315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16"/>
        <v>0</v>
      </c>
    </row>
    <row r="89" spans="1:7" x14ac:dyDescent="0.25">
      <c r="A89" s="88" t="s">
        <v>316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16"/>
        <v>0</v>
      </c>
    </row>
    <row r="90" spans="1:7" x14ac:dyDescent="0.25">
      <c r="A90" s="88" t="s">
        <v>317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16"/>
        <v>0</v>
      </c>
    </row>
    <row r="91" spans="1:7" x14ac:dyDescent="0.25">
      <c r="A91" s="88" t="s">
        <v>318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16"/>
        <v>0</v>
      </c>
    </row>
    <row r="92" spans="1:7" x14ac:dyDescent="0.25">
      <c r="A92" s="88" t="s">
        <v>319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16"/>
        <v>0</v>
      </c>
    </row>
    <row r="93" spans="1:7" x14ac:dyDescent="0.25">
      <c r="A93" s="87" t="s">
        <v>320</v>
      </c>
      <c r="B93" s="86">
        <f t="shared" ref="B93:G93" si="17">SUM(B94:B102)</f>
        <v>0</v>
      </c>
      <c r="C93" s="86">
        <f t="shared" si="17"/>
        <v>0</v>
      </c>
      <c r="D93" s="86">
        <f t="shared" si="17"/>
        <v>0</v>
      </c>
      <c r="E93" s="86">
        <f t="shared" si="17"/>
        <v>0</v>
      </c>
      <c r="F93" s="86">
        <f t="shared" si="17"/>
        <v>0</v>
      </c>
      <c r="G93" s="86">
        <f t="shared" si="17"/>
        <v>0</v>
      </c>
    </row>
    <row r="94" spans="1:7" x14ac:dyDescent="0.25">
      <c r="A94" s="88" t="s">
        <v>321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322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18">D95-E95</f>
        <v>0</v>
      </c>
    </row>
    <row r="96" spans="1:7" x14ac:dyDescent="0.25">
      <c r="A96" s="88" t="s">
        <v>323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18"/>
        <v>0</v>
      </c>
    </row>
    <row r="97" spans="1:7" x14ac:dyDescent="0.25">
      <c r="A97" s="88" t="s">
        <v>324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18"/>
        <v>0</v>
      </c>
    </row>
    <row r="98" spans="1:7" x14ac:dyDescent="0.25">
      <c r="A98" s="90" t="s">
        <v>325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18"/>
        <v>0</v>
      </c>
    </row>
    <row r="99" spans="1:7" x14ac:dyDescent="0.25">
      <c r="A99" s="88" t="s">
        <v>326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18"/>
        <v>0</v>
      </c>
    </row>
    <row r="100" spans="1:7" x14ac:dyDescent="0.25">
      <c r="A100" s="88" t="s">
        <v>327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18"/>
        <v>0</v>
      </c>
    </row>
    <row r="101" spans="1:7" x14ac:dyDescent="0.25">
      <c r="A101" s="88" t="s">
        <v>328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18"/>
        <v>0</v>
      </c>
    </row>
    <row r="102" spans="1:7" x14ac:dyDescent="0.25">
      <c r="A102" s="88" t="s">
        <v>329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18"/>
        <v>0</v>
      </c>
    </row>
    <row r="103" spans="1:7" x14ac:dyDescent="0.25">
      <c r="A103" s="87" t="s">
        <v>330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331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332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19">D105-E105</f>
        <v>0</v>
      </c>
    </row>
    <row r="106" spans="1:7" x14ac:dyDescent="0.25">
      <c r="A106" s="88" t="s">
        <v>333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19"/>
        <v>0</v>
      </c>
    </row>
    <row r="107" spans="1:7" x14ac:dyDescent="0.25">
      <c r="A107" s="88" t="s">
        <v>334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19"/>
        <v>0</v>
      </c>
    </row>
    <row r="108" spans="1:7" x14ac:dyDescent="0.25">
      <c r="A108" s="88" t="s">
        <v>335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19"/>
        <v>0</v>
      </c>
    </row>
    <row r="109" spans="1:7" x14ac:dyDescent="0.25">
      <c r="A109" s="88" t="s">
        <v>336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19"/>
        <v>0</v>
      </c>
    </row>
    <row r="110" spans="1:7" x14ac:dyDescent="0.25">
      <c r="A110" s="88" t="s">
        <v>337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19"/>
        <v>0</v>
      </c>
    </row>
    <row r="111" spans="1:7" x14ac:dyDescent="0.25">
      <c r="A111" s="88" t="s">
        <v>338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19"/>
        <v>0</v>
      </c>
    </row>
    <row r="112" spans="1:7" x14ac:dyDescent="0.25">
      <c r="A112" s="88" t="s">
        <v>339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19"/>
        <v>0</v>
      </c>
    </row>
    <row r="113" spans="1:7" x14ac:dyDescent="0.25">
      <c r="A113" s="87" t="s">
        <v>340</v>
      </c>
      <c r="B113" s="86">
        <f t="shared" ref="B113:G113" si="20">SUM(B114:B122)</f>
        <v>0</v>
      </c>
      <c r="C113" s="86">
        <f t="shared" si="20"/>
        <v>0</v>
      </c>
      <c r="D113" s="86">
        <f t="shared" si="20"/>
        <v>0</v>
      </c>
      <c r="E113" s="86">
        <f t="shared" si="20"/>
        <v>0</v>
      </c>
      <c r="F113" s="86">
        <f t="shared" si="20"/>
        <v>0</v>
      </c>
      <c r="G113" s="86">
        <f t="shared" si="20"/>
        <v>0</v>
      </c>
    </row>
    <row r="114" spans="1:7" x14ac:dyDescent="0.25">
      <c r="A114" s="88" t="s">
        <v>341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342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21">D115-E115</f>
        <v>0</v>
      </c>
    </row>
    <row r="116" spans="1:7" x14ac:dyDescent="0.25">
      <c r="A116" s="88" t="s">
        <v>343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21"/>
        <v>0</v>
      </c>
    </row>
    <row r="117" spans="1:7" x14ac:dyDescent="0.25">
      <c r="A117" s="88" t="s">
        <v>344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21"/>
        <v>0</v>
      </c>
    </row>
    <row r="118" spans="1:7" x14ac:dyDescent="0.25">
      <c r="A118" s="88" t="s">
        <v>345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21"/>
        <v>0</v>
      </c>
    </row>
    <row r="119" spans="1:7" x14ac:dyDescent="0.25">
      <c r="A119" s="88" t="s">
        <v>346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21"/>
        <v>0</v>
      </c>
    </row>
    <row r="120" spans="1:7" x14ac:dyDescent="0.25">
      <c r="A120" s="88" t="s">
        <v>347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21"/>
        <v>0</v>
      </c>
    </row>
    <row r="121" spans="1:7" x14ac:dyDescent="0.25">
      <c r="A121" s="88" t="s">
        <v>348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21"/>
        <v>0</v>
      </c>
    </row>
    <row r="122" spans="1:7" x14ac:dyDescent="0.25">
      <c r="A122" s="88" t="s">
        <v>349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21"/>
        <v>0</v>
      </c>
    </row>
    <row r="123" spans="1:7" x14ac:dyDescent="0.25">
      <c r="A123" s="87" t="s">
        <v>350</v>
      </c>
      <c r="B123" s="86">
        <f t="shared" ref="B123:G123" si="22">SUM(B124:B132)</f>
        <v>0</v>
      </c>
      <c r="C123" s="86">
        <f t="shared" si="22"/>
        <v>0</v>
      </c>
      <c r="D123" s="86">
        <f t="shared" si="22"/>
        <v>0</v>
      </c>
      <c r="E123" s="86">
        <f t="shared" si="22"/>
        <v>0</v>
      </c>
      <c r="F123" s="86">
        <f t="shared" si="22"/>
        <v>0</v>
      </c>
      <c r="G123" s="86">
        <f t="shared" si="22"/>
        <v>0</v>
      </c>
    </row>
    <row r="124" spans="1:7" x14ac:dyDescent="0.25">
      <c r="A124" s="88" t="s">
        <v>351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352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23">D125-E125</f>
        <v>0</v>
      </c>
    </row>
    <row r="126" spans="1:7" x14ac:dyDescent="0.25">
      <c r="A126" s="88" t="s">
        <v>353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23"/>
        <v>0</v>
      </c>
    </row>
    <row r="127" spans="1:7" x14ac:dyDescent="0.25">
      <c r="A127" s="88" t="s">
        <v>354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23"/>
        <v>0</v>
      </c>
    </row>
    <row r="128" spans="1:7" x14ac:dyDescent="0.25">
      <c r="A128" s="88" t="s">
        <v>355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23"/>
        <v>0</v>
      </c>
    </row>
    <row r="129" spans="1:7" x14ac:dyDescent="0.25">
      <c r="A129" s="88" t="s">
        <v>356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f t="shared" si="23"/>
        <v>0</v>
      </c>
    </row>
    <row r="130" spans="1:7" x14ac:dyDescent="0.25">
      <c r="A130" s="88" t="s">
        <v>357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23"/>
        <v>0</v>
      </c>
    </row>
    <row r="131" spans="1:7" x14ac:dyDescent="0.25">
      <c r="A131" s="88" t="s">
        <v>358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23"/>
        <v>0</v>
      </c>
    </row>
    <row r="132" spans="1:7" x14ac:dyDescent="0.25">
      <c r="A132" s="88" t="s">
        <v>359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23"/>
        <v>0</v>
      </c>
    </row>
    <row r="133" spans="1:7" x14ac:dyDescent="0.25">
      <c r="A133" s="87" t="s">
        <v>360</v>
      </c>
      <c r="B133" s="86">
        <f t="shared" ref="B133:G133" si="24">SUM(B134:B136)</f>
        <v>0</v>
      </c>
      <c r="C133" s="86">
        <f t="shared" si="24"/>
        <v>0</v>
      </c>
      <c r="D133" s="86">
        <f t="shared" si="24"/>
        <v>0</v>
      </c>
      <c r="E133" s="86">
        <f t="shared" si="24"/>
        <v>0</v>
      </c>
      <c r="F133" s="86">
        <f t="shared" si="24"/>
        <v>0</v>
      </c>
      <c r="G133" s="86">
        <f t="shared" si="24"/>
        <v>0</v>
      </c>
    </row>
    <row r="134" spans="1:7" x14ac:dyDescent="0.25">
      <c r="A134" s="88" t="s">
        <v>361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362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25">D135-E135</f>
        <v>0</v>
      </c>
    </row>
    <row r="136" spans="1:7" x14ac:dyDescent="0.25">
      <c r="A136" s="88" t="s">
        <v>363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25"/>
        <v>0</v>
      </c>
    </row>
    <row r="137" spans="1:7" x14ac:dyDescent="0.25">
      <c r="A137" s="87" t="s">
        <v>364</v>
      </c>
      <c r="B137" s="86">
        <f t="shared" ref="B137:G137" si="26">SUM(B138:B142,B144:B145)</f>
        <v>0</v>
      </c>
      <c r="C137" s="86">
        <f t="shared" si="26"/>
        <v>0</v>
      </c>
      <c r="D137" s="86">
        <f t="shared" si="26"/>
        <v>0</v>
      </c>
      <c r="E137" s="86">
        <f t="shared" si="26"/>
        <v>0</v>
      </c>
      <c r="F137" s="86">
        <f t="shared" si="26"/>
        <v>0</v>
      </c>
      <c r="G137" s="86">
        <f t="shared" si="26"/>
        <v>0</v>
      </c>
    </row>
    <row r="138" spans="1:7" x14ac:dyDescent="0.25">
      <c r="A138" s="88" t="s">
        <v>365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366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27">D139-E139</f>
        <v>0</v>
      </c>
    </row>
    <row r="140" spans="1:7" x14ac:dyDescent="0.25">
      <c r="A140" s="88" t="s">
        <v>367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27"/>
        <v>0</v>
      </c>
    </row>
    <row r="141" spans="1:7" x14ac:dyDescent="0.25">
      <c r="A141" s="88" t="s">
        <v>368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27"/>
        <v>0</v>
      </c>
    </row>
    <row r="142" spans="1:7" x14ac:dyDescent="0.25">
      <c r="A142" s="88" t="s">
        <v>369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27"/>
        <v>0</v>
      </c>
    </row>
    <row r="143" spans="1:7" x14ac:dyDescent="0.25">
      <c r="A143" s="88" t="s">
        <v>370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27"/>
        <v>0</v>
      </c>
    </row>
    <row r="144" spans="1:7" x14ac:dyDescent="0.25">
      <c r="A144" s="88" t="s">
        <v>371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27"/>
        <v>0</v>
      </c>
    </row>
    <row r="145" spans="1:7" x14ac:dyDescent="0.25">
      <c r="A145" s="88" t="s">
        <v>372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27"/>
        <v>0</v>
      </c>
    </row>
    <row r="146" spans="1:7" x14ac:dyDescent="0.25">
      <c r="A146" s="87" t="s">
        <v>373</v>
      </c>
      <c r="B146" s="86">
        <f t="shared" ref="B146:G146" si="28">SUM(B147:B149)</f>
        <v>0</v>
      </c>
      <c r="C146" s="86">
        <f t="shared" si="28"/>
        <v>0</v>
      </c>
      <c r="D146" s="86">
        <f t="shared" si="28"/>
        <v>0</v>
      </c>
      <c r="E146" s="86">
        <f t="shared" si="28"/>
        <v>0</v>
      </c>
      <c r="F146" s="86">
        <f t="shared" si="28"/>
        <v>0</v>
      </c>
      <c r="G146" s="86">
        <f t="shared" si="28"/>
        <v>0</v>
      </c>
    </row>
    <row r="147" spans="1:7" x14ac:dyDescent="0.25">
      <c r="A147" s="88" t="s">
        <v>374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375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29">D148-E148</f>
        <v>0</v>
      </c>
    </row>
    <row r="149" spans="1:7" x14ac:dyDescent="0.25">
      <c r="A149" s="88" t="s">
        <v>376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29"/>
        <v>0</v>
      </c>
    </row>
    <row r="150" spans="1:7" x14ac:dyDescent="0.25">
      <c r="A150" s="87" t="s">
        <v>377</v>
      </c>
      <c r="B150" s="86">
        <f t="shared" ref="B150:G150" si="30">SUM(B151:B157)</f>
        <v>0</v>
      </c>
      <c r="C150" s="86">
        <f t="shared" si="30"/>
        <v>0</v>
      </c>
      <c r="D150" s="86">
        <f t="shared" si="30"/>
        <v>0</v>
      </c>
      <c r="E150" s="86">
        <f t="shared" si="30"/>
        <v>0</v>
      </c>
      <c r="F150" s="86">
        <f t="shared" si="30"/>
        <v>0</v>
      </c>
      <c r="G150" s="86">
        <f t="shared" si="30"/>
        <v>0</v>
      </c>
    </row>
    <row r="151" spans="1:7" x14ac:dyDescent="0.25">
      <c r="A151" s="88" t="s">
        <v>378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379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31">D152-E152</f>
        <v>0</v>
      </c>
    </row>
    <row r="153" spans="1:7" x14ac:dyDescent="0.25">
      <c r="A153" s="88" t="s">
        <v>380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1"/>
        <v>0</v>
      </c>
    </row>
    <row r="154" spans="1:7" x14ac:dyDescent="0.25">
      <c r="A154" s="90" t="s">
        <v>381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1"/>
        <v>0</v>
      </c>
    </row>
    <row r="155" spans="1:7" x14ac:dyDescent="0.25">
      <c r="A155" s="88" t="s">
        <v>382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1"/>
        <v>0</v>
      </c>
    </row>
    <row r="156" spans="1:7" x14ac:dyDescent="0.25">
      <c r="A156" s="88" t="s">
        <v>383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1"/>
        <v>0</v>
      </c>
    </row>
    <row r="157" spans="1:7" x14ac:dyDescent="0.25">
      <c r="A157" s="88" t="s">
        <v>384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1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386</v>
      </c>
      <c r="B159" s="93">
        <f t="shared" ref="B159:G159" si="32">B9+B84</f>
        <v>87598792</v>
      </c>
      <c r="C159" s="93">
        <f t="shared" si="32"/>
        <v>5568601.9100000001</v>
      </c>
      <c r="D159" s="93">
        <f t="shared" si="32"/>
        <v>93167393.910000026</v>
      </c>
      <c r="E159" s="93">
        <f t="shared" si="32"/>
        <v>84017512.510000005</v>
      </c>
      <c r="F159" s="93">
        <f t="shared" si="32"/>
        <v>83276519.829999998</v>
      </c>
      <c r="G159" s="93">
        <f t="shared" si="32"/>
        <v>9149881.4000000004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0:G10 B28:F28 B38:F38 B48:F48 B60:G61 B58:F58 B63:G70 B62:F62 B71:F92 B94:F159 B93:C93 E93:F93 C9:G9" unlockedFormula="1"/>
    <ignoredError sqref="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5"/>
  <sheetViews>
    <sheetView showGridLines="0" zoomScale="78" zoomScaleNormal="78" workbookViewId="0">
      <selection activeCell="C9" sqref="C9:G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387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JUNTA MUNICIPAL DE AGUA POTABLE Y ALCANTARILLADO DE CORTAZAR, GTO.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303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388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7</v>
      </c>
      <c r="B7" s="152" t="s">
        <v>305</v>
      </c>
      <c r="C7" s="152"/>
      <c r="D7" s="152"/>
      <c r="E7" s="152"/>
      <c r="F7" s="152"/>
      <c r="G7" s="154" t="s">
        <v>306</v>
      </c>
    </row>
    <row r="8" spans="1:7" ht="30" x14ac:dyDescent="0.25">
      <c r="A8" s="151"/>
      <c r="B8" s="26" t="s">
        <v>307</v>
      </c>
      <c r="C8" s="7" t="s">
        <v>237</v>
      </c>
      <c r="D8" s="26" t="s">
        <v>238</v>
      </c>
      <c r="E8" s="26" t="s">
        <v>193</v>
      </c>
      <c r="F8" s="26" t="s">
        <v>210</v>
      </c>
      <c r="G8" s="153"/>
    </row>
    <row r="9" spans="1:7" ht="15.75" customHeight="1" x14ac:dyDescent="0.25">
      <c r="A9" s="27" t="s">
        <v>389</v>
      </c>
      <c r="B9" s="31">
        <f>SUM(B10:B22)</f>
        <v>87598792</v>
      </c>
      <c r="C9" s="31">
        <f t="shared" ref="C9:G9" si="0">SUM(C10:C22)</f>
        <v>5568601.9100000001</v>
      </c>
      <c r="D9" s="31">
        <f t="shared" si="0"/>
        <v>93167393.909999982</v>
      </c>
      <c r="E9" s="31">
        <f t="shared" si="0"/>
        <v>84017512.510000005</v>
      </c>
      <c r="F9" s="31">
        <f t="shared" si="0"/>
        <v>83276519.829999998</v>
      </c>
      <c r="G9" s="31">
        <f t="shared" si="0"/>
        <v>9149881.3999999985</v>
      </c>
    </row>
    <row r="10" spans="1:7" x14ac:dyDescent="0.25">
      <c r="A10" s="186" t="s">
        <v>565</v>
      </c>
      <c r="B10" s="187">
        <v>23612981</v>
      </c>
      <c r="C10" s="187">
        <v>8005352.3300000001</v>
      </c>
      <c r="D10" s="188">
        <v>31618333.329999998</v>
      </c>
      <c r="E10" s="187">
        <v>30650658.789999999</v>
      </c>
      <c r="F10" s="187">
        <v>30543877.859999999</v>
      </c>
      <c r="G10" s="188">
        <v>967674.54</v>
      </c>
    </row>
    <row r="11" spans="1:7" x14ac:dyDescent="0.25">
      <c r="A11" s="186" t="s">
        <v>566</v>
      </c>
      <c r="B11" s="187">
        <v>6360123</v>
      </c>
      <c r="C11" s="187">
        <v>1232919.31</v>
      </c>
      <c r="D11" s="188">
        <v>7593042.3099999996</v>
      </c>
      <c r="E11" s="187">
        <v>7229660.1399999997</v>
      </c>
      <c r="F11" s="187">
        <v>7152609.1699999999</v>
      </c>
      <c r="G11" s="188">
        <v>363382.17</v>
      </c>
    </row>
    <row r="12" spans="1:7" x14ac:dyDescent="0.25">
      <c r="A12" s="186" t="s">
        <v>567</v>
      </c>
      <c r="B12" s="187">
        <v>2350284</v>
      </c>
      <c r="C12" s="187">
        <v>1225938.99</v>
      </c>
      <c r="D12" s="188">
        <v>3576222.99</v>
      </c>
      <c r="E12" s="187">
        <v>3348783.74</v>
      </c>
      <c r="F12" s="187">
        <v>3312195.69</v>
      </c>
      <c r="G12" s="188">
        <v>227439.25</v>
      </c>
    </row>
    <row r="13" spans="1:7" x14ac:dyDescent="0.25">
      <c r="A13" s="186" t="s">
        <v>568</v>
      </c>
      <c r="B13" s="187">
        <v>1911116</v>
      </c>
      <c r="C13" s="187">
        <v>-71982.67</v>
      </c>
      <c r="D13" s="188">
        <v>1839133.33</v>
      </c>
      <c r="E13" s="187">
        <v>1694943.68</v>
      </c>
      <c r="F13" s="187">
        <v>1669495.08</v>
      </c>
      <c r="G13" s="188">
        <v>144189.65</v>
      </c>
    </row>
    <row r="14" spans="1:7" x14ac:dyDescent="0.25">
      <c r="A14" s="186" t="s">
        <v>569</v>
      </c>
      <c r="B14" s="187">
        <v>4960981</v>
      </c>
      <c r="C14" s="187">
        <v>1224979.43</v>
      </c>
      <c r="D14" s="188">
        <v>6185960.4299999997</v>
      </c>
      <c r="E14" s="187">
        <v>5862349.7999999998</v>
      </c>
      <c r="F14" s="187">
        <v>5793077.25</v>
      </c>
      <c r="G14" s="188">
        <v>323610.63</v>
      </c>
    </row>
    <row r="15" spans="1:7" x14ac:dyDescent="0.25">
      <c r="A15" s="186" t="s">
        <v>570</v>
      </c>
      <c r="B15" s="187">
        <v>5008643</v>
      </c>
      <c r="C15" s="187">
        <v>-570584.46</v>
      </c>
      <c r="D15" s="188">
        <v>4438058.54</v>
      </c>
      <c r="E15" s="187">
        <v>4035370.15</v>
      </c>
      <c r="F15" s="187">
        <v>3955026.62</v>
      </c>
      <c r="G15" s="188">
        <v>402688.39</v>
      </c>
    </row>
    <row r="16" spans="1:7" x14ac:dyDescent="0.25">
      <c r="A16" s="186" t="s">
        <v>571</v>
      </c>
      <c r="B16" s="187">
        <v>3353347</v>
      </c>
      <c r="C16" s="187">
        <v>785870.28</v>
      </c>
      <c r="D16" s="188">
        <v>4139217.28</v>
      </c>
      <c r="E16" s="187">
        <v>3619627.8</v>
      </c>
      <c r="F16" s="187">
        <v>3558661.77</v>
      </c>
      <c r="G16" s="188">
        <v>519589.48</v>
      </c>
    </row>
    <row r="17" spans="1:7" x14ac:dyDescent="0.25">
      <c r="A17" s="186" t="s">
        <v>572</v>
      </c>
      <c r="B17" s="187">
        <v>6434267</v>
      </c>
      <c r="C17" s="187">
        <v>-424479.02</v>
      </c>
      <c r="D17" s="188">
        <v>6009787.9800000004</v>
      </c>
      <c r="E17" s="187">
        <v>5310147.42</v>
      </c>
      <c r="F17" s="187">
        <v>5209913.7</v>
      </c>
      <c r="G17" s="188">
        <v>699640.56</v>
      </c>
    </row>
    <row r="18" spans="1:7" x14ac:dyDescent="0.25">
      <c r="A18" s="186" t="s">
        <v>573</v>
      </c>
      <c r="B18" s="187">
        <v>3068121</v>
      </c>
      <c r="C18" s="187">
        <v>-252531.78</v>
      </c>
      <c r="D18" s="188">
        <v>2815589.22</v>
      </c>
      <c r="E18" s="187">
        <v>2105085.4500000002</v>
      </c>
      <c r="F18" s="187">
        <v>2093610.12</v>
      </c>
      <c r="G18" s="188">
        <v>710503.77</v>
      </c>
    </row>
    <row r="19" spans="1:7" x14ac:dyDescent="0.25">
      <c r="A19" s="186" t="s">
        <v>574</v>
      </c>
      <c r="B19" s="187">
        <v>8985586</v>
      </c>
      <c r="C19" s="187">
        <v>-72600.460000000006</v>
      </c>
      <c r="D19" s="188">
        <v>8912985.5399999991</v>
      </c>
      <c r="E19" s="187">
        <v>7877369.0700000003</v>
      </c>
      <c r="F19" s="187">
        <v>7806422.1399999997</v>
      </c>
      <c r="G19" s="188">
        <v>1035616.47</v>
      </c>
    </row>
    <row r="20" spans="1:7" x14ac:dyDescent="0.25">
      <c r="A20" s="186" t="s">
        <v>575</v>
      </c>
      <c r="B20" s="187">
        <v>1710427</v>
      </c>
      <c r="C20" s="187">
        <v>539063.38</v>
      </c>
      <c r="D20" s="188">
        <v>2249490.38</v>
      </c>
      <c r="E20" s="187">
        <v>1996202.87</v>
      </c>
      <c r="F20" s="187">
        <v>1970388.2</v>
      </c>
      <c r="G20" s="188">
        <v>253287.51</v>
      </c>
    </row>
    <row r="21" spans="1:7" x14ac:dyDescent="0.25">
      <c r="A21" s="186" t="s">
        <v>576</v>
      </c>
      <c r="B21" s="187">
        <v>18245400</v>
      </c>
      <c r="C21" s="187">
        <v>-5755896.9100000001</v>
      </c>
      <c r="D21" s="188">
        <v>12489503.09</v>
      </c>
      <c r="E21" s="187">
        <v>9257939.1799999997</v>
      </c>
      <c r="F21" s="187">
        <v>9203585.8900000006</v>
      </c>
      <c r="G21" s="188">
        <v>3231563.91</v>
      </c>
    </row>
    <row r="22" spans="1:7" x14ac:dyDescent="0.25">
      <c r="A22" s="186" t="s">
        <v>577</v>
      </c>
      <c r="B22" s="187">
        <v>1597516</v>
      </c>
      <c r="C22" s="187">
        <v>-297446.51</v>
      </c>
      <c r="D22" s="188">
        <v>1300069.49</v>
      </c>
      <c r="E22" s="187">
        <v>1029374.42</v>
      </c>
      <c r="F22" s="187">
        <v>1007656.34</v>
      </c>
      <c r="G22" s="188">
        <v>270695.07</v>
      </c>
    </row>
    <row r="23" spans="1:7" x14ac:dyDescent="0.25">
      <c r="A23" s="32" t="s">
        <v>154</v>
      </c>
      <c r="B23" s="51"/>
      <c r="C23" s="51"/>
      <c r="D23" s="51"/>
      <c r="E23" s="51"/>
      <c r="F23" s="51"/>
      <c r="G23" s="51"/>
    </row>
    <row r="24" spans="1:7" x14ac:dyDescent="0.25">
      <c r="A24" s="3" t="s">
        <v>398</v>
      </c>
      <c r="B24" s="4">
        <f>SUM(B25:B32)</f>
        <v>0</v>
      </c>
      <c r="C24" s="4">
        <f t="shared" ref="C24:G24" si="1">SUM(C25:C32)</f>
        <v>0</v>
      </c>
      <c r="D24" s="4">
        <f t="shared" si="1"/>
        <v>0</v>
      </c>
      <c r="E24" s="4">
        <f t="shared" si="1"/>
        <v>0</v>
      </c>
      <c r="F24" s="4">
        <f t="shared" si="1"/>
        <v>0</v>
      </c>
      <c r="G24" s="4">
        <f t="shared" si="1"/>
        <v>0</v>
      </c>
    </row>
    <row r="25" spans="1:7" x14ac:dyDescent="0.25">
      <c r="A25" s="65" t="s">
        <v>390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391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392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65" t="s">
        <v>393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65" t="s">
        <v>394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5">
      <c r="A30" s="65" t="s">
        <v>395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x14ac:dyDescent="0.25">
      <c r="A31" s="65" t="s">
        <v>396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</row>
    <row r="32" spans="1:7" x14ac:dyDescent="0.25">
      <c r="A32" s="65" t="s">
        <v>397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</row>
    <row r="33" spans="1:7" x14ac:dyDescent="0.25">
      <c r="A33" s="32" t="s">
        <v>154</v>
      </c>
      <c r="B33" s="51"/>
      <c r="C33" s="51"/>
      <c r="D33" s="51"/>
      <c r="E33" s="51"/>
      <c r="F33" s="51"/>
      <c r="G33" s="51"/>
    </row>
    <row r="34" spans="1:7" x14ac:dyDescent="0.25">
      <c r="A34" s="3" t="s">
        <v>386</v>
      </c>
      <c r="B34" s="4">
        <f>SUM(B24,B9)</f>
        <v>87598792</v>
      </c>
      <c r="C34" s="4">
        <f t="shared" ref="C34:G34" si="2">SUM(C24,C9)</f>
        <v>5568601.9100000001</v>
      </c>
      <c r="D34" s="4">
        <f t="shared" si="2"/>
        <v>93167393.909999982</v>
      </c>
      <c r="E34" s="4">
        <f t="shared" si="2"/>
        <v>84017512.510000005</v>
      </c>
      <c r="F34" s="4">
        <f t="shared" si="2"/>
        <v>83276519.829999998</v>
      </c>
      <c r="G34" s="4">
        <f t="shared" si="2"/>
        <v>9149881.3999999985</v>
      </c>
    </row>
    <row r="35" spans="1:7" x14ac:dyDescent="0.25">
      <c r="A35" s="57"/>
      <c r="B35" s="57"/>
      <c r="C35" s="57"/>
      <c r="D35" s="57"/>
      <c r="E35" s="57"/>
      <c r="F35" s="57"/>
      <c r="G35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G24 B33:G34 B9:G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3:G3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80" zoomScaleNormal="80" workbookViewId="0">
      <selection activeCell="B20" sqref="B20:G2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399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JUNTA MUNICIPAL DE AGUA POTABLE Y ALCANTARILLADO DE CORTAZAR,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400</v>
      </c>
      <c r="B3" s="118"/>
      <c r="C3" s="118"/>
      <c r="D3" s="118"/>
      <c r="E3" s="118"/>
      <c r="F3" s="118"/>
      <c r="G3" s="119"/>
    </row>
    <row r="4" spans="1:7" x14ac:dyDescent="0.25">
      <c r="A4" s="117" t="s">
        <v>401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7</v>
      </c>
      <c r="B7" s="158" t="s">
        <v>305</v>
      </c>
      <c r="C7" s="159"/>
      <c r="D7" s="159"/>
      <c r="E7" s="159"/>
      <c r="F7" s="160"/>
      <c r="G7" s="154" t="s">
        <v>402</v>
      </c>
    </row>
    <row r="8" spans="1:7" ht="30" x14ac:dyDescent="0.25">
      <c r="A8" s="151"/>
      <c r="B8" s="26" t="s">
        <v>307</v>
      </c>
      <c r="C8" s="7" t="s">
        <v>403</v>
      </c>
      <c r="D8" s="26" t="s">
        <v>309</v>
      </c>
      <c r="E8" s="26" t="s">
        <v>193</v>
      </c>
      <c r="F8" s="33" t="s">
        <v>210</v>
      </c>
      <c r="G8" s="153"/>
    </row>
    <row r="9" spans="1:7" ht="16.5" customHeight="1" x14ac:dyDescent="0.25">
      <c r="A9" s="27" t="s">
        <v>404</v>
      </c>
      <c r="B9" s="31">
        <f>SUM(B10,B19,B27,B37)</f>
        <v>87598792</v>
      </c>
      <c r="C9" s="31">
        <f t="shared" ref="C9:G9" si="0">SUM(C10,C19,C27,C37)</f>
        <v>5568601.9100000001</v>
      </c>
      <c r="D9" s="31">
        <f t="shared" si="0"/>
        <v>93167393.909999996</v>
      </c>
      <c r="E9" s="31">
        <f t="shared" si="0"/>
        <v>84017512.510000005</v>
      </c>
      <c r="F9" s="31">
        <f t="shared" si="0"/>
        <v>83276519.829999998</v>
      </c>
      <c r="G9" s="31">
        <f t="shared" si="0"/>
        <v>9149881.4000000004</v>
      </c>
    </row>
    <row r="10" spans="1:7" ht="15" customHeight="1" x14ac:dyDescent="0.25">
      <c r="A10" s="60" t="s">
        <v>405</v>
      </c>
      <c r="B10" s="49">
        <f>SUM(B11:B18)</f>
        <v>16506684</v>
      </c>
      <c r="C10" s="49">
        <f t="shared" ref="C10:G10" si="1">SUM(C11:C18)</f>
        <v>329870.18</v>
      </c>
      <c r="D10" s="49">
        <f t="shared" si="1"/>
        <v>16836554.18</v>
      </c>
      <c r="E10" s="49">
        <f t="shared" si="1"/>
        <v>13985612.780000001</v>
      </c>
      <c r="F10" s="49">
        <f t="shared" si="1"/>
        <v>13718254.83</v>
      </c>
      <c r="G10" s="49">
        <f t="shared" si="1"/>
        <v>2850941.4000000004</v>
      </c>
    </row>
    <row r="11" spans="1:7" x14ac:dyDescent="0.25">
      <c r="A11" s="80" t="s">
        <v>406</v>
      </c>
      <c r="B11" s="189">
        <v>0</v>
      </c>
      <c r="C11" s="189">
        <v>0</v>
      </c>
      <c r="D11" s="189">
        <v>0</v>
      </c>
      <c r="E11" s="189">
        <v>0</v>
      </c>
      <c r="F11" s="189">
        <v>0</v>
      </c>
      <c r="G11" s="189">
        <v>0</v>
      </c>
    </row>
    <row r="12" spans="1:7" x14ac:dyDescent="0.25">
      <c r="A12" s="80" t="s">
        <v>407</v>
      </c>
      <c r="B12" s="189">
        <v>0</v>
      </c>
      <c r="C12" s="189">
        <v>0</v>
      </c>
      <c r="D12" s="189">
        <v>0</v>
      </c>
      <c r="E12" s="189">
        <v>0</v>
      </c>
      <c r="F12" s="189">
        <v>0</v>
      </c>
      <c r="G12" s="189">
        <v>0</v>
      </c>
    </row>
    <row r="13" spans="1:7" x14ac:dyDescent="0.25">
      <c r="A13" s="80" t="s">
        <v>408</v>
      </c>
      <c r="B13" s="189">
        <v>0</v>
      </c>
      <c r="C13" s="189">
        <v>0</v>
      </c>
      <c r="D13" s="189">
        <v>0</v>
      </c>
      <c r="E13" s="189">
        <v>0</v>
      </c>
      <c r="F13" s="189">
        <v>0</v>
      </c>
      <c r="G13" s="189">
        <v>0</v>
      </c>
    </row>
    <row r="14" spans="1:7" x14ac:dyDescent="0.25">
      <c r="A14" s="80" t="s">
        <v>409</v>
      </c>
      <c r="B14" s="189">
        <v>0</v>
      </c>
      <c r="C14" s="189">
        <v>0</v>
      </c>
      <c r="D14" s="189">
        <v>0</v>
      </c>
      <c r="E14" s="189">
        <v>0</v>
      </c>
      <c r="F14" s="189">
        <v>0</v>
      </c>
      <c r="G14" s="189">
        <v>0</v>
      </c>
    </row>
    <row r="15" spans="1:7" x14ac:dyDescent="0.25">
      <c r="A15" s="80" t="s">
        <v>410</v>
      </c>
      <c r="B15" s="190">
        <v>14796257</v>
      </c>
      <c r="C15" s="190">
        <v>-209193.2</v>
      </c>
      <c r="D15" s="189">
        <v>14587063.800000001</v>
      </c>
      <c r="E15" s="190">
        <v>12074326.060000001</v>
      </c>
      <c r="F15" s="190">
        <v>11832782.779999999</v>
      </c>
      <c r="G15" s="189">
        <v>2512737.7400000002</v>
      </c>
    </row>
    <row r="16" spans="1:7" x14ac:dyDescent="0.25">
      <c r="A16" s="80" t="s">
        <v>411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</row>
    <row r="17" spans="1:7" x14ac:dyDescent="0.25">
      <c r="A17" s="80" t="s">
        <v>412</v>
      </c>
      <c r="B17" s="189">
        <v>0</v>
      </c>
      <c r="C17" s="189">
        <v>0</v>
      </c>
      <c r="D17" s="189">
        <v>0</v>
      </c>
      <c r="E17" s="189">
        <v>0</v>
      </c>
      <c r="F17" s="189">
        <v>0</v>
      </c>
      <c r="G17" s="189">
        <v>0</v>
      </c>
    </row>
    <row r="18" spans="1:7" x14ac:dyDescent="0.25">
      <c r="A18" s="80" t="s">
        <v>413</v>
      </c>
      <c r="B18" s="190">
        <v>1710427</v>
      </c>
      <c r="C18" s="190">
        <v>539063.38</v>
      </c>
      <c r="D18" s="189">
        <v>2249490.38</v>
      </c>
      <c r="E18" s="190">
        <v>1911286.72</v>
      </c>
      <c r="F18" s="190">
        <v>1885472.05</v>
      </c>
      <c r="G18" s="189">
        <v>338203.66</v>
      </c>
    </row>
    <row r="19" spans="1:7" x14ac:dyDescent="0.25">
      <c r="A19" s="60" t="s">
        <v>414</v>
      </c>
      <c r="B19" s="49">
        <f>SUM(B20:B26)</f>
        <v>71092108</v>
      </c>
      <c r="C19" s="49">
        <f t="shared" ref="C19:G19" si="2">SUM(C20:C26)</f>
        <v>5238731.7300000004</v>
      </c>
      <c r="D19" s="49">
        <f t="shared" si="2"/>
        <v>76330839.730000004</v>
      </c>
      <c r="E19" s="49">
        <f t="shared" si="2"/>
        <v>70031899.730000004</v>
      </c>
      <c r="F19" s="49">
        <f t="shared" si="2"/>
        <v>69558265</v>
      </c>
      <c r="G19" s="49">
        <f t="shared" si="2"/>
        <v>6298940</v>
      </c>
    </row>
    <row r="20" spans="1:7" x14ac:dyDescent="0.25">
      <c r="A20" s="80" t="s">
        <v>415</v>
      </c>
      <c r="B20" s="190">
        <v>17014688</v>
      </c>
      <c r="C20" s="190">
        <v>899847.19</v>
      </c>
      <c r="D20" s="189">
        <v>17914535.190000001</v>
      </c>
      <c r="E20" s="190">
        <v>15419796.800000001</v>
      </c>
      <c r="F20" s="190">
        <v>15268101.99</v>
      </c>
      <c r="G20" s="189">
        <v>2494738.39</v>
      </c>
    </row>
    <row r="21" spans="1:7" x14ac:dyDescent="0.25">
      <c r="A21" s="80" t="s">
        <v>416</v>
      </c>
      <c r="B21" s="190">
        <v>54077420</v>
      </c>
      <c r="C21" s="190">
        <v>4338884.54</v>
      </c>
      <c r="D21" s="189">
        <v>58416304.539999999</v>
      </c>
      <c r="E21" s="190">
        <v>54612102.93</v>
      </c>
      <c r="F21" s="190">
        <v>54290163.009999998</v>
      </c>
      <c r="G21" s="189">
        <v>3804201.61</v>
      </c>
    </row>
    <row r="22" spans="1:7" x14ac:dyDescent="0.25">
      <c r="A22" s="80" t="s">
        <v>417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418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419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420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421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422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423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424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425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426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427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428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429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430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431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432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433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434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435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436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437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60" t="s">
        <v>405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25">
      <c r="A45" s="83" t="s">
        <v>406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407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408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409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410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411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412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413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414</v>
      </c>
      <c r="B53" s="49">
        <f>SUM(B54:B60)</f>
        <v>0</v>
      </c>
      <c r="C53" s="49">
        <f t="shared" ref="C53:G53" si="7">SUM(C54:C60)</f>
        <v>0</v>
      </c>
      <c r="D53" s="49">
        <f t="shared" si="7"/>
        <v>0</v>
      </c>
      <c r="E53" s="49">
        <f t="shared" si="7"/>
        <v>0</v>
      </c>
      <c r="F53" s="49">
        <f t="shared" si="7"/>
        <v>0</v>
      </c>
      <c r="G53" s="49">
        <f t="shared" si="7"/>
        <v>0</v>
      </c>
    </row>
    <row r="54" spans="1:7" x14ac:dyDescent="0.25">
      <c r="A54" s="83" t="s">
        <v>415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416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418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419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420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421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422</v>
      </c>
      <c r="B61" s="49">
        <f>SUM(B62:B70)</f>
        <v>0</v>
      </c>
      <c r="C61" s="49">
        <f t="shared" ref="C61:G61" si="8">SUM(C62:C70)</f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 x14ac:dyDescent="0.25">
      <c r="A62" s="83" t="s">
        <v>423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424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425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426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427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428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429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430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431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432</v>
      </c>
      <c r="B71" s="49">
        <f>SUM(B72:B75)</f>
        <v>0</v>
      </c>
      <c r="C71" s="49">
        <f t="shared" ref="C71:G71" si="9">SUM(C72:C75)</f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 x14ac:dyDescent="0.25">
      <c r="A72" s="83" t="s">
        <v>433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434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435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436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386</v>
      </c>
      <c r="B77" s="4">
        <f>B43+B9</f>
        <v>87598792</v>
      </c>
      <c r="C77" s="4">
        <f t="shared" ref="C77:G77" si="10">C43+C9</f>
        <v>5568601.9100000001</v>
      </c>
      <c r="D77" s="4">
        <f t="shared" si="10"/>
        <v>93167393.909999996</v>
      </c>
      <c r="E77" s="4">
        <f t="shared" si="10"/>
        <v>84017512.510000005</v>
      </c>
      <c r="F77" s="4">
        <f t="shared" si="10"/>
        <v>83276519.829999998</v>
      </c>
      <c r="G77" s="4">
        <f t="shared" si="10"/>
        <v>9149881.4000000004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9:G18 C28:G36 C43:G52 C54:G60 C62:G70 C20:G2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10 B19:G19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80" zoomScaleNormal="80" workbookViewId="0">
      <selection activeCell="J28" sqref="J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438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JUNTA MUNICIPAL DE AGUA POTABLE Y ALCANTARILLADO DE CORTAZAR,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303</v>
      </c>
      <c r="B3" s="118"/>
      <c r="C3" s="118"/>
      <c r="D3" s="118"/>
      <c r="E3" s="118"/>
      <c r="F3" s="118"/>
      <c r="G3" s="119"/>
    </row>
    <row r="4" spans="1:7" x14ac:dyDescent="0.25">
      <c r="A4" s="117" t="s">
        <v>439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x14ac:dyDescent="0.25">
      <c r="A7" s="150" t="s">
        <v>440</v>
      </c>
      <c r="B7" s="153" t="s">
        <v>305</v>
      </c>
      <c r="C7" s="153"/>
      <c r="D7" s="153"/>
      <c r="E7" s="153"/>
      <c r="F7" s="153"/>
      <c r="G7" s="153" t="s">
        <v>306</v>
      </c>
    </row>
    <row r="8" spans="1:7" ht="30" x14ac:dyDescent="0.25">
      <c r="A8" s="151"/>
      <c r="B8" s="7" t="s">
        <v>307</v>
      </c>
      <c r="C8" s="34" t="s">
        <v>403</v>
      </c>
      <c r="D8" s="34" t="s">
        <v>238</v>
      </c>
      <c r="E8" s="34" t="s">
        <v>193</v>
      </c>
      <c r="F8" s="34" t="s">
        <v>210</v>
      </c>
      <c r="G8" s="163"/>
    </row>
    <row r="9" spans="1:7" ht="15.75" customHeight="1" x14ac:dyDescent="0.25">
      <c r="A9" s="27" t="s">
        <v>441</v>
      </c>
      <c r="B9" s="123">
        <f>SUM(B10,B11,B12,B15,B16,B19)</f>
        <v>35342475</v>
      </c>
      <c r="C9" s="123">
        <f t="shared" ref="C9:G9" si="0">SUM(C10,C11,C12,C15,C16,C19)</f>
        <v>1113554.6200000001</v>
      </c>
      <c r="D9" s="123">
        <f t="shared" si="0"/>
        <v>36456029.619999997</v>
      </c>
      <c r="E9" s="123">
        <f t="shared" si="0"/>
        <v>33630349.909999996</v>
      </c>
      <c r="F9" s="123">
        <f t="shared" si="0"/>
        <v>33019658.609999999</v>
      </c>
      <c r="G9" s="123">
        <f t="shared" si="0"/>
        <v>2825679.71</v>
      </c>
    </row>
    <row r="10" spans="1:7" x14ac:dyDescent="0.25">
      <c r="A10" s="60" t="s">
        <v>442</v>
      </c>
      <c r="B10" s="191">
        <v>35342475</v>
      </c>
      <c r="C10" s="191">
        <v>1113554.6200000001</v>
      </c>
      <c r="D10" s="192">
        <v>36456029.619999997</v>
      </c>
      <c r="E10" s="191">
        <v>33630349.909999996</v>
      </c>
      <c r="F10" s="191">
        <v>33019658.609999999</v>
      </c>
      <c r="G10" s="192">
        <v>2825679.71</v>
      </c>
    </row>
    <row r="11" spans="1:7" ht="15.75" customHeight="1" x14ac:dyDescent="0.25">
      <c r="A11" s="60" t="s">
        <v>443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444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445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447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448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449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450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451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452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443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444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445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446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447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448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449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450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451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453</v>
      </c>
      <c r="B33" s="37">
        <f>B21+B9</f>
        <v>35342475</v>
      </c>
      <c r="C33" s="37">
        <f t="shared" ref="C33:G33" si="8">C21+C9</f>
        <v>1113554.6200000001</v>
      </c>
      <c r="D33" s="37">
        <f t="shared" si="8"/>
        <v>36456029.619999997</v>
      </c>
      <c r="E33" s="37">
        <f t="shared" si="8"/>
        <v>33630349.909999996</v>
      </c>
      <c r="F33" s="37">
        <f t="shared" si="8"/>
        <v>33019658.609999999</v>
      </c>
      <c r="G33" s="37">
        <f t="shared" si="8"/>
        <v>2825679.71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Company>Auditoria Superior del Estado de Guanajuato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CONTABILIDAD</cp:lastModifiedBy>
  <cp:revision/>
  <dcterms:created xsi:type="dcterms:W3CDTF">2023-03-16T22:14:51Z</dcterms:created>
  <dcterms:modified xsi:type="dcterms:W3CDTF">2024-01-31T04:35:59Z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