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esoreria\Documents\Archivos\_Cuenta Pública\2024\2do Trimestre 2024\2° T SIRET  2024\"/>
    </mc:Choice>
  </mc:AlternateContent>
  <bookViews>
    <workbookView xWindow="30" yWindow="30" windowWidth="20370" windowHeight="10890" tabRatio="863" activeTab="2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62913"/>
</workbook>
</file>

<file path=xl/calcChain.xml><?xml version="1.0" encoding="utf-8"?>
<calcChain xmlns="http://schemas.openxmlformats.org/spreadsheetml/2006/main">
  <c r="D212" i="60" l="1"/>
  <c r="D211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5" i="60"/>
  <c r="D164" i="60"/>
  <c r="D163" i="60"/>
  <c r="D162" i="60"/>
  <c r="D161" i="60"/>
  <c r="D160" i="60"/>
  <c r="D159" i="60"/>
  <c r="D158" i="60"/>
  <c r="D157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6" i="60"/>
  <c r="D90" i="60"/>
  <c r="D89" i="60"/>
  <c r="D88" i="60"/>
  <c r="D87" i="60"/>
  <c r="D86" i="60"/>
  <c r="D85" i="60"/>
  <c r="D84" i="60"/>
  <c r="D83" i="60"/>
  <c r="D82" i="60"/>
  <c r="D81" i="60"/>
  <c r="D80" i="60"/>
  <c r="D79" i="60"/>
  <c r="D78" i="60"/>
  <c r="D77" i="60"/>
  <c r="D76" i="60"/>
  <c r="D75" i="60"/>
  <c r="D74" i="60"/>
  <c r="D73" i="60"/>
  <c r="D72" i="60"/>
  <c r="D71" i="60"/>
  <c r="D70" i="60"/>
  <c r="D68" i="60"/>
  <c r="D67" i="60"/>
  <c r="D66" i="60"/>
  <c r="D65" i="60"/>
  <c r="D64" i="60"/>
  <c r="D63" i="60"/>
  <c r="D62" i="60"/>
  <c r="D61" i="60"/>
  <c r="D60" i="60"/>
  <c r="D59" i="60"/>
  <c r="D58" i="60"/>
  <c r="D56" i="60"/>
  <c r="D55" i="60"/>
  <c r="D54" i="60"/>
  <c r="D53" i="60"/>
  <c r="D52" i="60"/>
  <c r="D51" i="60"/>
  <c r="D50" i="60"/>
  <c r="D49" i="60"/>
  <c r="D48" i="60"/>
  <c r="D47" i="60"/>
  <c r="D46" i="60"/>
  <c r="D45" i="60"/>
  <c r="D44" i="60"/>
  <c r="D43" i="60"/>
  <c r="D42" i="60"/>
  <c r="D41" i="60"/>
  <c r="D40" i="60"/>
  <c r="D39" i="60"/>
  <c r="D38" i="60"/>
  <c r="D37" i="60"/>
  <c r="D36" i="60"/>
  <c r="D35" i="60"/>
  <c r="D34" i="60"/>
  <c r="D33" i="60"/>
  <c r="D32" i="60"/>
  <c r="D31" i="60"/>
  <c r="D30" i="60"/>
  <c r="D29" i="60"/>
  <c r="D28" i="60"/>
  <c r="D27" i="60"/>
  <c r="D26" i="60"/>
  <c r="D25" i="60"/>
  <c r="D24" i="60"/>
  <c r="D23" i="60"/>
  <c r="D22" i="60"/>
  <c r="D21" i="60"/>
  <c r="D20" i="60"/>
  <c r="D19" i="60"/>
  <c r="D18" i="60"/>
  <c r="D17" i="60"/>
  <c r="D16" i="60"/>
  <c r="D15" i="60"/>
  <c r="D14" i="60"/>
  <c r="D13" i="60"/>
  <c r="D12" i="60"/>
  <c r="D11" i="60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D64" i="59"/>
  <c r="C64" i="59"/>
  <c r="E56" i="59"/>
  <c r="D56" i="59"/>
  <c r="C56" i="59"/>
  <c r="C31" i="64" l="1"/>
  <c r="C8" i="64"/>
  <c r="C16" i="63"/>
  <c r="C8" i="63"/>
  <c r="C21" i="63" l="1"/>
  <c r="C40" i="64"/>
  <c r="C10" i="60" l="1"/>
  <c r="C9" i="60" s="1"/>
</calcChain>
</file>

<file path=xl/sharedStrings.xml><?xml version="1.0" encoding="utf-8"?>
<sst xmlns="http://schemas.openxmlformats.org/spreadsheetml/2006/main" count="879" uniqueCount="605">
  <si>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</si>
  <si>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</si>
  <si>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</si>
  <si>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</si>
  <si>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</si>
  <si>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</si>
  <si>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</si>
  <si>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</si>
  <si>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</si>
  <si>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</si>
  <si>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</si>
  <si>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</si>
  <si>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</si>
  <si>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</si>
  <si>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</si>
  <si>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</si>
  <si>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</si>
  <si>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</si>
  <si>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</si>
  <si>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</si>
  <si>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</si>
  <si>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</si>
  <si>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</si>
  <si>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</si>
  <si>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</si>
  <si>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</si>
  <si>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</si>
  <si>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</si>
  <si>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</si>
  <si>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</si>
  <si>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</si>
  <si>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</si>
  <si>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</si>
  <si>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</si>
  <si>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</si>
  <si>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</si>
  <si>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</si>
  <si>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</si>
  <si>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</si>
  <si>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</si>
  <si>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</si>
  <si>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</si>
  <si>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</si>
  <si>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</si>
  <si>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</si>
  <si>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</si>
  <si>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</si>
  <si>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</si>
  <si>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</si>
  <si>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</si>
  <si>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</si>
  <si>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</si>
  <si>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</si>
  <si>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</si>
  <si>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</si>
  <si>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</si>
  <si>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</si>
  <si>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</si>
  <si>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</si>
  <si>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</si>
  <si>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</si>
  <si>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</si>
  <si>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</si>
  <si>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</si>
  <si>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</si>
  <si>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</si>
  <si>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</si>
  <si>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</si>
  <si>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</si>
  <si>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</si>
  <si>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</si>
  <si>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</si>
  <si>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</si>
  <si>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</si>
  <si>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</si>
  <si>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</si>
  <si>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</si>
  <si>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</si>
  <si>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</si>
  <si>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</si>
  <si>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</si>
  <si>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</si>
  <si>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</si>
  <si>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</si>
  <si>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</si>
  <si>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</si>
  <si>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</si>
  <si>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</si>
  <si>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</si>
  <si>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</si>
  <si>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</si>
  <si>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</si>
  <si>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</si>
  <si>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</si>
  <si>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</si>
  <si>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</si>
  <si>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</si>
  <si>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</si>
  <si>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</si>
  <si>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</si>
  <si>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</si>
  <si>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</si>
  <si>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</si>
  <si>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</si>
  <si>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</si>
  <si>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</si>
  <si>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</si>
  <si>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</si>
  <si>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</si>
  <si>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</si>
  <si>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</si>
  <si>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</si>
  <si>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</si>
  <si>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</si>
  <si>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</si>
  <si>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</si>
  <si>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</si>
  <si>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</si>
  <si>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</si>
  <si>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</si>
  <si>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</si>
  <si>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</si>
  <si>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</si>
  <si>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</si>
  <si>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</si>
  <si>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</si>
  <si>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</si>
  <si>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</si>
  <si>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</si>
  <si>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</si>
  <si>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</si>
  <si>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</si>
  <si>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</si>
  <si>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</si>
  <si>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</si>
  <si>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</si>
  <si>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</si>
  <si>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</si>
  <si>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</si>
  <si>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</si>
  <si>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</si>
  <si>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</si>
  <si>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</si>
  <si>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</si>
  <si>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</si>
  <si>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</si>
  <si>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</si>
  <si>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</si>
  <si>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</si>
  <si>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</si>
  <si>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</si>
  <si>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</si>
  <si>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</si>
  <si>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</si>
  <si>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</si>
  <si>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</si>
  <si>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</si>
  <si>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</si>
  <si>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</si>
  <si>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</si>
  <si>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</si>
  <si>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</si>
  <si>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</si>
  <si>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</si>
  <si>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</si>
  <si>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</si>
  <si>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</si>
  <si>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</si>
  <si>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</si>
  <si>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</si>
  <si>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</si>
  <si>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</si>
  <si>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</si>
  <si>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</si>
  <si>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</si>
  <si>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</si>
  <si>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</si>
  <si>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</si>
  <si>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</si>
  <si>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</si>
  <si>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</si>
  <si>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</si>
  <si>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</si>
  <si>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</si>
  <si>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</si>
  <si>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</si>
  <si>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</si>
  <si>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</si>
  <si>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</si>
  <si>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</si>
  <si>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</si>
  <si>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</si>
  <si>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</si>
  <si>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</si>
  <si>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</si>
  <si>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</si>
  <si>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</si>
  <si>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</si>
  <si>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</si>
  <si>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</si>
  <si>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</si>
  <si>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</si>
  <si>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</si>
  <si>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</si>
  <si>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</si>
  <si>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</si>
  <si>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</si>
  <si>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</si>
  <si>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</si>
  <si>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</si>
  <si>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</si>
  <si>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</si>
  <si>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</si>
  <si>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</si>
  <si>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</si>
  <si>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</si>
  <si>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</si>
  <si>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</si>
  <si>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</si>
  <si>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</si>
  <si>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</si>
  <si>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</si>
  <si>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</si>
  <si>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</si>
  <si>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</si>
  <si>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</si>
  <si>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</si>
  <si>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</si>
  <si>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</si>
  <si>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</si>
  <si>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</si>
  <si>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</si>
  <si>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</si>
  <si>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</si>
  <si>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</si>
  <si>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</si>
  <si>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</si>
  <si>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</si>
  <si>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</si>
  <si>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</si>
  <si>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</si>
  <si>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</si>
  <si>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</si>
  <si>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</si>
  <si>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</si>
  <si>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</si>
  <si>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</si>
  <si>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</si>
  <si>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</si>
  <si>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</si>
  <si>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</si>
  <si>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</si>
  <si>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</si>
  <si>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</si>
  <si>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</si>
  <si>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</si>
  <si>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</si>
  <si>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</si>
  <si>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</si>
  <si>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</si>
  <si>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</si>
  <si>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</si>
  <si>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</si>
  <si>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</si>
  <si>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</si>
  <si>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</si>
  <si>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</si>
  <si>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</si>
  <si>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</si>
  <si>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</si>
  <si>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</si>
  <si>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</si>
  <si>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</si>
  <si>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</si>
  <si>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</si>
  <si>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</si>
  <si>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</si>
  <si>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</si>
  <si>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</si>
  <si>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</si>
  <si>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</si>
  <si>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</si>
  <si>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</si>
  <si>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</si>
  <si>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</si>
  <si>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</si>
  <si>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</si>
  <si>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</si>
  <si>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</si>
  <si>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</si>
  <si>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</si>
  <si>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</si>
  <si>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</si>
  <si>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</si>
  <si>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</si>
  <si>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</si>
  <si>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</si>
  <si>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</si>
  <si>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</si>
  <si>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</si>
  <si>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</si>
  <si>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</si>
  <si>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</si>
  <si>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</si>
  <si>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</si>
  <si>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</si>
  <si>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</si>
  <si>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</si>
  <si>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</si>
  <si>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</si>
  <si>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</si>
  <si>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</si>
  <si>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</si>
  <si>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</si>
  <si>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</si>
  <si>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</si>
  <si>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</si>
  <si>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</si>
  <si>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</si>
  <si>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</si>
  <si>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</si>
  <si>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</si>
  <si>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</si>
  <si>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</si>
  <si>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</si>
  <si>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</si>
  <si>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</si>
  <si>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</si>
  <si>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</si>
  <si>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</si>
  <si>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</si>
  <si>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</si>
  <si>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</si>
  <si>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</si>
  <si>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</si>
  <si>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</si>
  <si>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</si>
  <si>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</si>
  <si>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</si>
  <si>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</si>
  <si>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</si>
  <si>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</si>
  <si>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</si>
  <si>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</si>
  <si>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</si>
  <si>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</si>
  <si>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</si>
  <si>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</si>
  <si>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</si>
  <si>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</si>
  <si>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</si>
  <si>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</si>
  <si>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</si>
  <si>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</si>
  <si>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</si>
  <si>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</si>
  <si>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</si>
  <si>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</si>
  <si>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</si>
  <si>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</si>
  <si>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</si>
  <si>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</si>
  <si>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</si>
  <si>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</si>
  <si>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</si>
  <si>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</si>
  <si>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</si>
  <si>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</si>
  <si>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</si>
  <si>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</si>
  <si>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</si>
  <si>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</si>
  <si>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</si>
  <si>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</si>
  <si>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</si>
  <si>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</si>
  <si>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</si>
  <si>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</si>
  <si>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</si>
  <si>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</si>
  <si>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</si>
  <si>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</si>
  <si>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</si>
  <si>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</si>
  <si>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</si>
  <si>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</si>
  <si>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</si>
  <si>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</si>
  <si>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</si>
  <si>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</si>
  <si>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</si>
  <si>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</si>
  <si>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</si>
  <si>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</si>
  <si>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</si>
  <si>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</si>
  <si>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</si>
  <si>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</si>
  <si>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</si>
  <si>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</si>
  <si>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</si>
  <si>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</si>
  <si>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</si>
  <si>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</si>
  <si>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</si>
  <si>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</si>
  <si>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</si>
  <si>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</si>
  <si>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</si>
  <si>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</si>
  <si>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</si>
  <si>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</si>
  <si>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</si>
  <si>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</si>
  <si>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</si>
  <si>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</si>
  <si>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</si>
  <si>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</si>
  <si>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</si>
  <si>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</si>
  <si>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</si>
  <si>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</si>
  <si>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</si>
  <si>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</si>
  <si>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</si>
  <si>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</si>
  <si>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</si>
  <si>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</si>
  <si>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</si>
  <si>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</si>
  <si>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</si>
  <si>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</si>
  <si>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</si>
  <si>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</si>
  <si>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</si>
  <si>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</si>
  <si>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</si>
  <si>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</si>
  <si>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</si>
  <si>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</si>
  <si>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</si>
  <si>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</si>
  <si>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</si>
  <si>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</si>
  <si>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</si>
  <si>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</si>
  <si>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</si>
  <si>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</si>
  <si>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</si>
  <si>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</si>
  <si>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</si>
  <si>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</si>
  <si>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</si>
  <si>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</si>
  <si>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</si>
  <si>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</si>
  <si>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</si>
  <si>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</si>
  <si>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</si>
  <si>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</si>
  <si>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</si>
  <si>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</si>
  <si>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</si>
  <si>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</si>
  <si>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</si>
  <si>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</si>
  <si>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</si>
  <si>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</si>
  <si>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</si>
  <si>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</si>
  <si>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</si>
  <si>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</si>
  <si>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</si>
  <si>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</si>
  <si>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</si>
  <si>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</si>
  <si>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</si>
  <si>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</si>
  <si>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</si>
  <si>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</si>
  <si>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</si>
  <si>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</si>
  <si>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</si>
  <si>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</si>
  <si>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</si>
  <si>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</si>
  <si>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</si>
  <si>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</si>
  <si>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</si>
  <si>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</si>
  <si>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</si>
  <si>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</si>
  <si>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</si>
  <si>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</si>
  <si>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</si>
  <si>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</si>
  <si>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</si>
  <si>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</si>
  <si>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</si>
  <si>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</si>
  <si>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</si>
  <si>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</si>
  <si>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</si>
  <si>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</si>
  <si>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</si>
  <si>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</si>
  <si>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</si>
  <si>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</si>
  <si>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</si>
  <si>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</si>
  <si>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</si>
  <si>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</si>
  <si>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</si>
  <si>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</si>
  <si>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</si>
  <si>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</si>
  <si>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</si>
  <si>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</si>
  <si>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</si>
  <si>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</si>
  <si>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</si>
  <si>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</si>
  <si>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</si>
  <si>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</si>
  <si>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</si>
  <si>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</si>
  <si>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</si>
  <si>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</si>
  <si>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</si>
  <si>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</si>
  <si>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</si>
  <si>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</si>
  <si>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</si>
  <si>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</si>
  <si>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</si>
  <si>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</si>
  <si>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</si>
  <si>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</si>
  <si>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</si>
  <si>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</si>
  <si>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</si>
  <si>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</si>
  <si>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</si>
  <si>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</si>
  <si>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</si>
  <si>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</si>
  <si>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</si>
  <si>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</si>
  <si>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</si>
  <si>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</si>
  <si>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</si>
  <si>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</si>
  <si>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</si>
  <si>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</si>
  <si>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</si>
  <si>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</si>
  <si>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</si>
  <si>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</si>
  <si>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</si>
  <si>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</si>
  <si>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</si>
  <si>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</si>
  <si>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</si>
  <si>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</si>
  <si>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</si>
  <si>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</si>
  <si>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</si>
  <si>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</si>
  <si>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</si>
  <si>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</si>
  <si>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</si>
  <si>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</si>
  <si>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</si>
  <si>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</si>
  <si>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</si>
  <si>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</si>
  <si>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</si>
  <si>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</si>
  <si>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</si>
  <si>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</si>
  <si>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</si>
  <si>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</si>
  <si>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</si>
  <si>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</si>
  <si>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</si>
  <si>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</si>
  <si>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</si>
  <si>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</si>
  <si>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</si>
  <si>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</si>
  <si>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</si>
  <si>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</si>
  <si>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</si>
  <si>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</si>
  <si>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</si>
  <si>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</si>
  <si>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</si>
  <si>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</si>
  <si>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</si>
  <si>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</si>
  <si>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</si>
  <si>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Municipio de Cortázar, Gto.</t>
  </si>
  <si>
    <t>Del 1 de Enero al 30 de Junio de 2024</t>
  </si>
  <si>
    <t>LINEAL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</si>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</sst>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4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4" fillId="0" borderId="0" xfId="0" applyFont="1" applyAlignment="1">
      <alignment horizontal="center"/>
    </xf>
    <xf numFmtId="0" fontId="14" fillId="0" borderId="0" xfId="0" applyFont="1"/>
    <xf numFmtId="4" fontId="14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" fillId="3" borderId="11" xfId="8" applyFont="1" applyFill="1" applyBorder="1" applyAlignment="1">
      <alignment horizontal="right" vertical="center"/>
    </xf>
    <xf numFmtId="0" fontId="1" fillId="3" borderId="16" xfId="8" applyFont="1" applyFill="1" applyBorder="1" applyAlignment="1">
      <alignment horizontal="left" vertical="center"/>
    </xf>
    <xf numFmtId="0" fontId="1" fillId="3" borderId="0" xfId="8" applyFont="1" applyFill="1" applyAlignment="1">
      <alignment horizontal="right" vertical="center"/>
    </xf>
    <xf numFmtId="0" fontId="1" fillId="3" borderId="17" xfId="8" applyFont="1" applyFill="1" applyBorder="1" applyAlignment="1">
      <alignment vertical="center"/>
    </xf>
    <xf numFmtId="0" fontId="1" fillId="3" borderId="17" xfId="8" applyFont="1" applyFill="1" applyBorder="1" applyAlignment="1">
      <alignment horizontal="left" vertical="center"/>
    </xf>
    <xf numFmtId="0" fontId="16" fillId="0" borderId="4" xfId="11" applyFont="1" applyFill="1" applyBorder="1" applyAlignment="1" applyProtection="1">
      <alignment horizontal="center"/>
      <protection locked="0"/>
    </xf>
    <xf numFmtId="0" fontId="16" fillId="0" borderId="8" xfId="11" applyFont="1" applyFill="1" applyBorder="1" applyProtection="1">
      <protection locked="0"/>
    </xf>
    <xf numFmtId="0" fontId="1" fillId="3" borderId="14" xfId="8" applyFont="1" applyFill="1" applyBorder="1" applyAlignment="1">
      <alignment horizontal="center" vertical="center"/>
    </xf>
    <xf numFmtId="0" fontId="1" fillId="3" borderId="11" xfId="8" applyFont="1" applyFill="1" applyBorder="1" applyAlignment="1">
      <alignment horizontal="center" vertical="center"/>
    </xf>
    <xf numFmtId="0" fontId="1" fillId="3" borderId="10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13" xfId="8" applyFont="1" applyFill="1" applyBorder="1" applyAlignment="1">
      <alignment horizontal="center" vertical="center"/>
    </xf>
    <xf numFmtId="0" fontId="1" fillId="3" borderId="15" xfId="8" applyFont="1" applyFill="1" applyBorder="1" applyAlignment="1">
      <alignment horizontal="center" vertical="center"/>
    </xf>
    <xf numFmtId="0" fontId="1" fillId="3" borderId="18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sqref="A1:B1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1" t="s">
        <v>601</v>
      </c>
      <c r="B1" s="162"/>
      <c r="C1" s="154" t="s">
        <v>495</v>
      </c>
      <c r="D1" s="155">
        <v>2024</v>
      </c>
    </row>
    <row r="2" spans="1:4" ht="16.149999999999999" customHeight="1" x14ac:dyDescent="0.2">
      <c r="A2" s="163" t="s">
        <v>494</v>
      </c>
      <c r="B2" s="164"/>
      <c r="C2" s="156" t="s">
        <v>496</v>
      </c>
      <c r="D2" s="157" t="s">
        <v>501</v>
      </c>
    </row>
    <row r="3" spans="1:4" ht="16.149999999999999" customHeight="1" x14ac:dyDescent="0.2">
      <c r="A3" s="163" t="s">
        <v>602</v>
      </c>
      <c r="B3" s="164"/>
      <c r="C3" s="156" t="s">
        <v>497</v>
      </c>
      <c r="D3" s="158">
        <v>2</v>
      </c>
    </row>
    <row r="4" spans="1:4" ht="16.149999999999999" customHeight="1" x14ac:dyDescent="0.2">
      <c r="A4" s="165" t="s">
        <v>516</v>
      </c>
      <c r="B4" s="166"/>
      <c r="C4" s="166"/>
      <c r="D4" s="167"/>
    </row>
    <row r="5" spans="1:4" ht="15" customHeight="1" x14ac:dyDescent="0.2">
      <c r="A5" s="85" t="s">
        <v>29</v>
      </c>
      <c r="B5" s="84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159" t="s">
        <v>480</v>
      </c>
      <c r="B10" s="160" t="s">
        <v>557</v>
      </c>
    </row>
    <row r="11" spans="1:4" x14ac:dyDescent="0.2">
      <c r="A11" s="159" t="s">
        <v>481</v>
      </c>
      <c r="B11" s="160" t="s">
        <v>277</v>
      </c>
    </row>
    <row r="12" spans="1:4" x14ac:dyDescent="0.2">
      <c r="A12" s="159" t="s">
        <v>1</v>
      </c>
      <c r="B12" s="160" t="s">
        <v>2</v>
      </c>
    </row>
    <row r="13" spans="1:4" x14ac:dyDescent="0.2">
      <c r="A13" s="159" t="s">
        <v>3</v>
      </c>
      <c r="B13" s="160" t="s">
        <v>4</v>
      </c>
    </row>
    <row r="14" spans="1:4" x14ac:dyDescent="0.2">
      <c r="A14" s="159" t="s">
        <v>5</v>
      </c>
      <c r="B14" s="160" t="s">
        <v>6</v>
      </c>
    </row>
    <row r="15" spans="1:4" x14ac:dyDescent="0.2">
      <c r="A15" s="159" t="s">
        <v>82</v>
      </c>
      <c r="B15" s="160" t="s">
        <v>489</v>
      </c>
    </row>
    <row r="16" spans="1:4" x14ac:dyDescent="0.2">
      <c r="A16" s="159" t="s">
        <v>7</v>
      </c>
      <c r="B16" s="160" t="s">
        <v>490</v>
      </c>
    </row>
    <row r="17" spans="1:2" x14ac:dyDescent="0.2">
      <c r="A17" s="159" t="s">
        <v>8</v>
      </c>
      <c r="B17" s="160" t="s">
        <v>81</v>
      </c>
    </row>
    <row r="18" spans="1:2" x14ac:dyDescent="0.2">
      <c r="A18" s="159" t="s">
        <v>9</v>
      </c>
      <c r="B18" s="160" t="s">
        <v>10</v>
      </c>
    </row>
    <row r="19" spans="1:2" x14ac:dyDescent="0.2">
      <c r="A19" s="159" t="s">
        <v>11</v>
      </c>
      <c r="B19" s="160" t="s">
        <v>12</v>
      </c>
    </row>
    <row r="20" spans="1:2" x14ac:dyDescent="0.2">
      <c r="A20" s="159" t="s">
        <v>13</v>
      </c>
      <c r="B20" s="160" t="s">
        <v>14</v>
      </c>
    </row>
    <row r="21" spans="1:2" x14ac:dyDescent="0.2">
      <c r="A21" s="159" t="s">
        <v>15</v>
      </c>
      <c r="B21" s="160" t="s">
        <v>16</v>
      </c>
    </row>
    <row r="22" spans="1:2" x14ac:dyDescent="0.2">
      <c r="A22" s="159" t="s">
        <v>17</v>
      </c>
      <c r="B22" s="160" t="s">
        <v>491</v>
      </c>
    </row>
    <row r="23" spans="1:2" x14ac:dyDescent="0.2">
      <c r="A23" s="159" t="s">
        <v>18</v>
      </c>
      <c r="B23" s="160" t="s">
        <v>19</v>
      </c>
    </row>
    <row r="24" spans="1:2" x14ac:dyDescent="0.2">
      <c r="A24" s="159" t="s">
        <v>20</v>
      </c>
      <c r="B24" s="160" t="s">
        <v>114</v>
      </c>
    </row>
    <row r="25" spans="1:2" x14ac:dyDescent="0.2">
      <c r="A25" s="159" t="s">
        <v>21</v>
      </c>
      <c r="B25" s="160" t="s">
        <v>585</v>
      </c>
    </row>
    <row r="26" spans="1:2" x14ac:dyDescent="0.2">
      <c r="A26" s="159" t="s">
        <v>587</v>
      </c>
      <c r="B26" s="160" t="s">
        <v>588</v>
      </c>
    </row>
    <row r="27" spans="1:2" x14ac:dyDescent="0.2">
      <c r="A27" s="159" t="s">
        <v>586</v>
      </c>
      <c r="B27" s="160" t="s">
        <v>589</v>
      </c>
    </row>
    <row r="28" spans="1:2" x14ac:dyDescent="0.2">
      <c r="A28" s="159" t="s">
        <v>22</v>
      </c>
      <c r="B28" s="160" t="s">
        <v>23</v>
      </c>
    </row>
    <row r="29" spans="1:2" x14ac:dyDescent="0.2">
      <c r="A29" s="159" t="s">
        <v>24</v>
      </c>
      <c r="B29" s="160" t="s">
        <v>25</v>
      </c>
    </row>
    <row r="30" spans="1:2" x14ac:dyDescent="0.2">
      <c r="A30" s="159" t="s">
        <v>26</v>
      </c>
      <c r="B30" s="160" t="s">
        <v>593</v>
      </c>
    </row>
    <row r="31" spans="1:2" x14ac:dyDescent="0.2">
      <c r="A31" s="159" t="s">
        <v>27</v>
      </c>
      <c r="B31" s="160" t="s">
        <v>594</v>
      </c>
    </row>
    <row r="32" spans="1:2" x14ac:dyDescent="0.2">
      <c r="A32" s="159" t="s">
        <v>38</v>
      </c>
      <c r="B32" s="160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159" t="s">
        <v>36</v>
      </c>
      <c r="B35" s="160" t="s">
        <v>31</v>
      </c>
    </row>
    <row r="36" spans="1:2" x14ac:dyDescent="0.2">
      <c r="A36" s="159" t="s">
        <v>37</v>
      </c>
      <c r="B36" s="160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160" t="s">
        <v>28</v>
      </c>
    </row>
    <row r="40" spans="1:2" x14ac:dyDescent="0.2">
      <c r="A40" s="4"/>
      <c r="B40" s="160" t="s">
        <v>517</v>
      </c>
    </row>
    <row r="41" spans="1:2" x14ac:dyDescent="0.2">
      <c r="A41" s="4"/>
      <c r="B41" s="160" t="s">
        <v>555</v>
      </c>
    </row>
    <row r="42" spans="1:2" x14ac:dyDescent="0.2">
      <c r="A42" s="4"/>
      <c r="B42" s="160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8" t="s">
        <v>601</v>
      </c>
      <c r="B1" s="168"/>
      <c r="C1" s="168"/>
      <c r="D1" s="10" t="s">
        <v>498</v>
      </c>
      <c r="E1" s="19">
        <v>2024</v>
      </c>
    </row>
    <row r="2" spans="1:5" s="11" customFormat="1" ht="18.95" customHeight="1" x14ac:dyDescent="0.25">
      <c r="A2" s="168" t="s">
        <v>503</v>
      </c>
      <c r="B2" s="168"/>
      <c r="C2" s="168"/>
      <c r="D2" s="10" t="s">
        <v>499</v>
      </c>
      <c r="E2" s="19" t="s">
        <v>501</v>
      </c>
    </row>
    <row r="3" spans="1:5" s="11" customFormat="1" ht="18.95" customHeight="1" x14ac:dyDescent="0.25">
      <c r="A3" s="168" t="s">
        <v>602</v>
      </c>
      <c r="B3" s="168"/>
      <c r="C3" s="168"/>
      <c r="D3" s="10" t="s">
        <v>500</v>
      </c>
      <c r="E3" s="19">
        <v>2</v>
      </c>
    </row>
    <row r="4" spans="1:5" s="11" customFormat="1" ht="18.95" customHeight="1" x14ac:dyDescent="0.25">
      <c r="A4" s="168" t="s">
        <v>516</v>
      </c>
      <c r="B4" s="168"/>
      <c r="C4" s="168"/>
      <c r="D4" s="10"/>
      <c r="E4" s="19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6" t="s">
        <v>559</v>
      </c>
      <c r="B7" s="36"/>
      <c r="C7" s="36"/>
      <c r="D7" s="36"/>
      <c r="E7" s="36"/>
    </row>
    <row r="8" spans="1:5" x14ac:dyDescent="0.2">
      <c r="A8" s="37" t="s">
        <v>86</v>
      </c>
      <c r="B8" s="37" t="s">
        <v>83</v>
      </c>
      <c r="C8" s="37" t="s">
        <v>84</v>
      </c>
      <c r="D8" s="152" t="s">
        <v>276</v>
      </c>
      <c r="E8" s="153" t="s">
        <v>597</v>
      </c>
    </row>
    <row r="9" spans="1:5" x14ac:dyDescent="0.2">
      <c r="A9" s="114">
        <v>4000</v>
      </c>
      <c r="B9" s="113" t="s">
        <v>557</v>
      </c>
      <c r="C9" s="115">
        <f>SUM(C10+C57+C69)</f>
        <v>273132207.63999999</v>
      </c>
      <c r="D9" s="78"/>
      <c r="E9" s="38"/>
    </row>
    <row r="10" spans="1:5" x14ac:dyDescent="0.2">
      <c r="A10" s="114">
        <v>4100</v>
      </c>
      <c r="B10" s="113" t="s">
        <v>223</v>
      </c>
      <c r="C10" s="115">
        <f>SUM(C11+C21+C27+C30+C36+C39+C48)</f>
        <v>33269875.620000001</v>
      </c>
      <c r="D10" s="78"/>
      <c r="E10" s="38"/>
    </row>
    <row r="11" spans="1:5" x14ac:dyDescent="0.2">
      <c r="A11" s="114">
        <v>4110</v>
      </c>
      <c r="B11" s="113" t="s">
        <v>224</v>
      </c>
      <c r="C11" s="115">
        <f>SUM(C12:C20)</f>
        <v>19596206.030000001</v>
      </c>
      <c r="D11" s="78" t="str">
        <f t="shared" ref="D11:D20" si="0">IFERROR(C11/$C$12,"")</f>
        <v/>
      </c>
      <c r="E11" s="38"/>
    </row>
    <row r="12" spans="1:5" x14ac:dyDescent="0.2">
      <c r="A12" s="39">
        <v>4111</v>
      </c>
      <c r="B12" s="40" t="s">
        <v>225</v>
      </c>
      <c r="C12" s="43">
        <v>0</v>
      </c>
      <c r="D12" s="78" t="str">
        <f t="shared" si="0"/>
        <v/>
      </c>
      <c r="E12" s="38"/>
    </row>
    <row r="13" spans="1:5" x14ac:dyDescent="0.2">
      <c r="A13" s="39">
        <v>4112</v>
      </c>
      <c r="B13" s="40" t="s">
        <v>226</v>
      </c>
      <c r="C13" s="43">
        <v>18926278.170000002</v>
      </c>
      <c r="D13" s="78" t="str">
        <f t="shared" si="0"/>
        <v/>
      </c>
      <c r="E13" s="38"/>
    </row>
    <row r="14" spans="1:5" x14ac:dyDescent="0.2">
      <c r="A14" s="39">
        <v>4113</v>
      </c>
      <c r="B14" s="40" t="s">
        <v>227</v>
      </c>
      <c r="C14" s="43">
        <v>14417.75</v>
      </c>
      <c r="D14" s="78" t="str">
        <f t="shared" si="0"/>
        <v/>
      </c>
      <c r="E14" s="38"/>
    </row>
    <row r="15" spans="1:5" x14ac:dyDescent="0.2">
      <c r="A15" s="39">
        <v>4114</v>
      </c>
      <c r="B15" s="40" t="s">
        <v>228</v>
      </c>
      <c r="C15" s="43">
        <v>0</v>
      </c>
      <c r="D15" s="78" t="str">
        <f t="shared" si="0"/>
        <v/>
      </c>
      <c r="E15" s="38"/>
    </row>
    <row r="16" spans="1:5" x14ac:dyDescent="0.2">
      <c r="A16" s="39">
        <v>4115</v>
      </c>
      <c r="B16" s="40" t="s">
        <v>229</v>
      </c>
      <c r="C16" s="43">
        <v>0</v>
      </c>
      <c r="D16" s="78" t="str">
        <f t="shared" si="0"/>
        <v/>
      </c>
      <c r="E16" s="38"/>
    </row>
    <row r="17" spans="1:5" x14ac:dyDescent="0.2">
      <c r="A17" s="39">
        <v>4116</v>
      </c>
      <c r="B17" s="40" t="s">
        <v>230</v>
      </c>
      <c r="C17" s="43">
        <v>0</v>
      </c>
      <c r="D17" s="78" t="str">
        <f t="shared" si="0"/>
        <v/>
      </c>
      <c r="E17" s="38"/>
    </row>
    <row r="18" spans="1:5" x14ac:dyDescent="0.2">
      <c r="A18" s="39">
        <v>4117</v>
      </c>
      <c r="B18" s="40" t="s">
        <v>231</v>
      </c>
      <c r="C18" s="43">
        <v>655510.11</v>
      </c>
      <c r="D18" s="78" t="str">
        <f t="shared" si="0"/>
        <v/>
      </c>
      <c r="E18" s="38"/>
    </row>
    <row r="19" spans="1:5" ht="22.5" x14ac:dyDescent="0.2">
      <c r="A19" s="39">
        <v>4118</v>
      </c>
      <c r="B19" s="41" t="s">
        <v>409</v>
      </c>
      <c r="C19" s="43">
        <v>0</v>
      </c>
      <c r="D19" s="78" t="str">
        <f t="shared" si="0"/>
        <v/>
      </c>
      <c r="E19" s="38"/>
    </row>
    <row r="20" spans="1:5" x14ac:dyDescent="0.2">
      <c r="A20" s="39">
        <v>4119</v>
      </c>
      <c r="B20" s="40" t="s">
        <v>232</v>
      </c>
      <c r="C20" s="43">
        <v>0</v>
      </c>
      <c r="D20" s="78" t="str">
        <f t="shared" si="0"/>
        <v/>
      </c>
      <c r="E20" s="38"/>
    </row>
    <row r="21" spans="1:5" x14ac:dyDescent="0.2">
      <c r="A21" s="114">
        <v>4120</v>
      </c>
      <c r="B21" s="113" t="s">
        <v>233</v>
      </c>
      <c r="C21" s="115">
        <f>SUM(C22:C26)</f>
        <v>0</v>
      </c>
      <c r="D21" s="78" t="str">
        <f t="shared" ref="D21:D26" si="1">IFERROR(C21/$C$21,"")</f>
        <v/>
      </c>
      <c r="E21" s="38"/>
    </row>
    <row r="22" spans="1:5" x14ac:dyDescent="0.2">
      <c r="A22" s="39">
        <v>4121</v>
      </c>
      <c r="B22" s="40" t="s">
        <v>234</v>
      </c>
      <c r="C22" s="43">
        <v>0</v>
      </c>
      <c r="D22" s="78" t="str">
        <f t="shared" si="1"/>
        <v/>
      </c>
      <c r="E22" s="38"/>
    </row>
    <row r="23" spans="1:5" x14ac:dyDescent="0.2">
      <c r="A23" s="39">
        <v>4122</v>
      </c>
      <c r="B23" s="40" t="s">
        <v>410</v>
      </c>
      <c r="C23" s="43">
        <v>0</v>
      </c>
      <c r="D23" s="78" t="str">
        <f t="shared" si="1"/>
        <v/>
      </c>
      <c r="E23" s="38"/>
    </row>
    <row r="24" spans="1:5" x14ac:dyDescent="0.2">
      <c r="A24" s="39">
        <v>4123</v>
      </c>
      <c r="B24" s="40" t="s">
        <v>235</v>
      </c>
      <c r="C24" s="43">
        <v>0</v>
      </c>
      <c r="D24" s="78" t="str">
        <f t="shared" si="1"/>
        <v/>
      </c>
      <c r="E24" s="38"/>
    </row>
    <row r="25" spans="1:5" x14ac:dyDescent="0.2">
      <c r="A25" s="39">
        <v>4124</v>
      </c>
      <c r="B25" s="40" t="s">
        <v>236</v>
      </c>
      <c r="C25" s="43">
        <v>0</v>
      </c>
      <c r="D25" s="78" t="str">
        <f t="shared" si="1"/>
        <v/>
      </c>
      <c r="E25" s="38"/>
    </row>
    <row r="26" spans="1:5" x14ac:dyDescent="0.2">
      <c r="A26" s="39">
        <v>4129</v>
      </c>
      <c r="B26" s="40" t="s">
        <v>237</v>
      </c>
      <c r="C26" s="43">
        <v>0</v>
      </c>
      <c r="D26" s="78" t="str">
        <f t="shared" si="1"/>
        <v/>
      </c>
      <c r="E26" s="38"/>
    </row>
    <row r="27" spans="1:5" x14ac:dyDescent="0.2">
      <c r="A27" s="114">
        <v>4130</v>
      </c>
      <c r="B27" s="113" t="s">
        <v>238</v>
      </c>
      <c r="C27" s="115">
        <f>SUM(C28:C29)</f>
        <v>0</v>
      </c>
      <c r="D27" s="78" t="str">
        <f t="shared" ref="D27:D29" si="2">IFERROR(C27/$C$27,"")</f>
        <v/>
      </c>
      <c r="E27" s="38"/>
    </row>
    <row r="28" spans="1:5" x14ac:dyDescent="0.2">
      <c r="A28" s="39">
        <v>4131</v>
      </c>
      <c r="B28" s="40" t="s">
        <v>239</v>
      </c>
      <c r="C28" s="43">
        <v>0</v>
      </c>
      <c r="D28" s="78" t="str">
        <f t="shared" si="2"/>
        <v/>
      </c>
      <c r="E28" s="38"/>
    </row>
    <row r="29" spans="1:5" ht="22.5" x14ac:dyDescent="0.2">
      <c r="A29" s="39">
        <v>4132</v>
      </c>
      <c r="B29" s="41" t="s">
        <v>411</v>
      </c>
      <c r="C29" s="43">
        <v>0</v>
      </c>
      <c r="D29" s="78" t="str">
        <f t="shared" si="2"/>
        <v/>
      </c>
      <c r="E29" s="38"/>
    </row>
    <row r="30" spans="1:5" x14ac:dyDescent="0.2">
      <c r="A30" s="114">
        <v>4140</v>
      </c>
      <c r="B30" s="113" t="s">
        <v>240</v>
      </c>
      <c r="C30" s="115">
        <f>SUM(C31:C35)</f>
        <v>10026676.359999999</v>
      </c>
      <c r="D30" s="78">
        <f t="shared" ref="D30:D35" si="3">IFERROR(C30/$C$30,"")</f>
        <v>1</v>
      </c>
      <c r="E30" s="38"/>
    </row>
    <row r="31" spans="1:5" x14ac:dyDescent="0.2">
      <c r="A31" s="39">
        <v>4141</v>
      </c>
      <c r="B31" s="40" t="s">
        <v>241</v>
      </c>
      <c r="C31" s="43">
        <v>1103292.5</v>
      </c>
      <c r="D31" s="78">
        <f t="shared" si="3"/>
        <v>0.11003571476600447</v>
      </c>
      <c r="E31" s="38"/>
    </row>
    <row r="32" spans="1:5" x14ac:dyDescent="0.2">
      <c r="A32" s="39">
        <v>4143</v>
      </c>
      <c r="B32" s="40" t="s">
        <v>242</v>
      </c>
      <c r="C32" s="43">
        <v>8923383.8599999994</v>
      </c>
      <c r="D32" s="78">
        <f t="shared" si="3"/>
        <v>0.88996428523399551</v>
      </c>
      <c r="E32" s="38"/>
    </row>
    <row r="33" spans="1:5" x14ac:dyDescent="0.2">
      <c r="A33" s="39">
        <v>4144</v>
      </c>
      <c r="B33" s="40" t="s">
        <v>243</v>
      </c>
      <c r="C33" s="43">
        <v>0</v>
      </c>
      <c r="D33" s="78">
        <f t="shared" si="3"/>
        <v>0</v>
      </c>
      <c r="E33" s="38"/>
    </row>
    <row r="34" spans="1:5" ht="22.5" x14ac:dyDescent="0.2">
      <c r="A34" s="39">
        <v>4145</v>
      </c>
      <c r="B34" s="41" t="s">
        <v>412</v>
      </c>
      <c r="C34" s="43">
        <v>0</v>
      </c>
      <c r="D34" s="78">
        <f t="shared" si="3"/>
        <v>0</v>
      </c>
      <c r="E34" s="38"/>
    </row>
    <row r="35" spans="1:5" x14ac:dyDescent="0.2">
      <c r="A35" s="39">
        <v>4149</v>
      </c>
      <c r="B35" s="40" t="s">
        <v>244</v>
      </c>
      <c r="C35" s="43">
        <v>0</v>
      </c>
      <c r="D35" s="78">
        <f t="shared" si="3"/>
        <v>0</v>
      </c>
      <c r="E35" s="38"/>
    </row>
    <row r="36" spans="1:5" x14ac:dyDescent="0.2">
      <c r="A36" s="114">
        <v>4150</v>
      </c>
      <c r="B36" s="113" t="s">
        <v>413</v>
      </c>
      <c r="C36" s="115">
        <f>SUM(C37:C38)</f>
        <v>1676280.28</v>
      </c>
      <c r="D36" s="78">
        <f t="shared" ref="D36:D38" si="4">IFERROR(C36/$C$36,"")</f>
        <v>1</v>
      </c>
      <c r="E36" s="38"/>
    </row>
    <row r="37" spans="1:5" x14ac:dyDescent="0.2">
      <c r="A37" s="39">
        <v>4151</v>
      </c>
      <c r="B37" s="40" t="s">
        <v>413</v>
      </c>
      <c r="C37" s="43">
        <v>1676280.28</v>
      </c>
      <c r="D37" s="78">
        <f t="shared" si="4"/>
        <v>1</v>
      </c>
      <c r="E37" s="38"/>
    </row>
    <row r="38" spans="1:5" ht="22.5" x14ac:dyDescent="0.2">
      <c r="A38" s="39">
        <v>4154</v>
      </c>
      <c r="B38" s="41" t="s">
        <v>414</v>
      </c>
      <c r="C38" s="43">
        <v>0</v>
      </c>
      <c r="D38" s="78">
        <f t="shared" si="4"/>
        <v>0</v>
      </c>
      <c r="E38" s="38"/>
    </row>
    <row r="39" spans="1:5" x14ac:dyDescent="0.2">
      <c r="A39" s="114">
        <v>4160</v>
      </c>
      <c r="B39" s="113" t="s">
        <v>415</v>
      </c>
      <c r="C39" s="115">
        <f>SUM(C40:C47)</f>
        <v>1970712.95</v>
      </c>
      <c r="D39" s="78">
        <f t="shared" ref="D39:D47" si="5">IFERROR(C39/$C$39,"")</f>
        <v>1</v>
      </c>
      <c r="E39" s="38"/>
    </row>
    <row r="40" spans="1:5" x14ac:dyDescent="0.2">
      <c r="A40" s="39">
        <v>4161</v>
      </c>
      <c r="B40" s="40" t="s">
        <v>245</v>
      </c>
      <c r="C40" s="43">
        <v>0</v>
      </c>
      <c r="D40" s="78">
        <f t="shared" si="5"/>
        <v>0</v>
      </c>
      <c r="E40" s="38"/>
    </row>
    <row r="41" spans="1:5" x14ac:dyDescent="0.2">
      <c r="A41" s="39">
        <v>4162</v>
      </c>
      <c r="B41" s="40" t="s">
        <v>246</v>
      </c>
      <c r="C41" s="43">
        <v>1532653.48</v>
      </c>
      <c r="D41" s="78">
        <f t="shared" si="5"/>
        <v>0.77771523244925145</v>
      </c>
      <c r="E41" s="38"/>
    </row>
    <row r="42" spans="1:5" x14ac:dyDescent="0.2">
      <c r="A42" s="39">
        <v>4163</v>
      </c>
      <c r="B42" s="40" t="s">
        <v>247</v>
      </c>
      <c r="C42" s="43">
        <v>20455.2</v>
      </c>
      <c r="D42" s="78">
        <f t="shared" si="5"/>
        <v>1.0379593841913913E-2</v>
      </c>
      <c r="E42" s="38"/>
    </row>
    <row r="43" spans="1:5" x14ac:dyDescent="0.2">
      <c r="A43" s="39">
        <v>4164</v>
      </c>
      <c r="B43" s="40" t="s">
        <v>248</v>
      </c>
      <c r="C43" s="43">
        <v>0</v>
      </c>
      <c r="D43" s="78">
        <f t="shared" si="5"/>
        <v>0</v>
      </c>
      <c r="E43" s="38"/>
    </row>
    <row r="44" spans="1:5" x14ac:dyDescent="0.2">
      <c r="A44" s="39">
        <v>4165</v>
      </c>
      <c r="B44" s="40" t="s">
        <v>249</v>
      </c>
      <c r="C44" s="43">
        <v>0</v>
      </c>
      <c r="D44" s="78">
        <f t="shared" si="5"/>
        <v>0</v>
      </c>
      <c r="E44" s="38"/>
    </row>
    <row r="45" spans="1:5" ht="22.5" x14ac:dyDescent="0.2">
      <c r="A45" s="39">
        <v>4166</v>
      </c>
      <c r="B45" s="41" t="s">
        <v>416</v>
      </c>
      <c r="C45" s="43">
        <v>0</v>
      </c>
      <c r="D45" s="78">
        <f t="shared" si="5"/>
        <v>0</v>
      </c>
      <c r="E45" s="38"/>
    </row>
    <row r="46" spans="1:5" x14ac:dyDescent="0.2">
      <c r="A46" s="39">
        <v>4168</v>
      </c>
      <c r="B46" s="40" t="s">
        <v>250</v>
      </c>
      <c r="C46" s="43">
        <v>0</v>
      </c>
      <c r="D46" s="78">
        <f t="shared" si="5"/>
        <v>0</v>
      </c>
      <c r="E46" s="38"/>
    </row>
    <row r="47" spans="1:5" x14ac:dyDescent="0.2">
      <c r="A47" s="39">
        <v>4169</v>
      </c>
      <c r="B47" s="40" t="s">
        <v>251</v>
      </c>
      <c r="C47" s="43">
        <v>417604.27</v>
      </c>
      <c r="D47" s="78">
        <f t="shared" si="5"/>
        <v>0.21190517370883469</v>
      </c>
      <c r="E47" s="38"/>
    </row>
    <row r="48" spans="1:5" x14ac:dyDescent="0.2">
      <c r="A48" s="114">
        <v>4170</v>
      </c>
      <c r="B48" s="113" t="s">
        <v>493</v>
      </c>
      <c r="C48" s="115">
        <f>SUM(C49:C56)</f>
        <v>0</v>
      </c>
      <c r="D48" s="78" t="str">
        <f t="shared" ref="D48:D56" si="6">IFERROR(C48/$C$48,"")</f>
        <v/>
      </c>
      <c r="E48" s="38"/>
    </row>
    <row r="49" spans="1:5" x14ac:dyDescent="0.2">
      <c r="A49" s="39">
        <v>4171</v>
      </c>
      <c r="B49" s="40" t="s">
        <v>417</v>
      </c>
      <c r="C49" s="43">
        <v>0</v>
      </c>
      <c r="D49" s="78" t="str">
        <f t="shared" si="6"/>
        <v/>
      </c>
      <c r="E49" s="38"/>
    </row>
    <row r="50" spans="1:5" x14ac:dyDescent="0.2">
      <c r="A50" s="39">
        <v>4172</v>
      </c>
      <c r="B50" s="40" t="s">
        <v>418</v>
      </c>
      <c r="C50" s="43">
        <v>0</v>
      </c>
      <c r="D50" s="78" t="str">
        <f t="shared" si="6"/>
        <v/>
      </c>
      <c r="E50" s="38"/>
    </row>
    <row r="51" spans="1:5" ht="22.5" x14ac:dyDescent="0.2">
      <c r="A51" s="39">
        <v>4173</v>
      </c>
      <c r="B51" s="41" t="s">
        <v>419</v>
      </c>
      <c r="C51" s="43">
        <v>0</v>
      </c>
      <c r="D51" s="78" t="str">
        <f t="shared" si="6"/>
        <v/>
      </c>
      <c r="E51" s="38"/>
    </row>
    <row r="52" spans="1:5" ht="22.5" x14ac:dyDescent="0.2">
      <c r="A52" s="39">
        <v>4174</v>
      </c>
      <c r="B52" s="41" t="s">
        <v>420</v>
      </c>
      <c r="C52" s="43">
        <v>0</v>
      </c>
      <c r="D52" s="78" t="str">
        <f t="shared" si="6"/>
        <v/>
      </c>
      <c r="E52" s="38"/>
    </row>
    <row r="53" spans="1:5" ht="22.5" x14ac:dyDescent="0.2">
      <c r="A53" s="39">
        <v>4175</v>
      </c>
      <c r="B53" s="41" t="s">
        <v>421</v>
      </c>
      <c r="C53" s="43">
        <v>0</v>
      </c>
      <c r="D53" s="78" t="str">
        <f t="shared" si="6"/>
        <v/>
      </c>
      <c r="E53" s="38"/>
    </row>
    <row r="54" spans="1:5" ht="22.5" x14ac:dyDescent="0.2">
      <c r="A54" s="39">
        <v>4176</v>
      </c>
      <c r="B54" s="41" t="s">
        <v>422</v>
      </c>
      <c r="C54" s="43">
        <v>0</v>
      </c>
      <c r="D54" s="78" t="str">
        <f t="shared" si="6"/>
        <v/>
      </c>
      <c r="E54" s="38"/>
    </row>
    <row r="55" spans="1:5" ht="22.5" x14ac:dyDescent="0.2">
      <c r="A55" s="39">
        <v>4177</v>
      </c>
      <c r="B55" s="41" t="s">
        <v>423</v>
      </c>
      <c r="C55" s="43">
        <v>0</v>
      </c>
      <c r="D55" s="78" t="str">
        <f t="shared" si="6"/>
        <v/>
      </c>
      <c r="E55" s="38"/>
    </row>
    <row r="56" spans="1:5" ht="22.5" x14ac:dyDescent="0.2">
      <c r="A56" s="39">
        <v>4178</v>
      </c>
      <c r="B56" s="41" t="s">
        <v>424</v>
      </c>
      <c r="C56" s="43">
        <v>0</v>
      </c>
      <c r="D56" s="78" t="str">
        <f t="shared" si="6"/>
        <v/>
      </c>
      <c r="E56" s="38"/>
    </row>
    <row r="57" spans="1:5" ht="33.75" x14ac:dyDescent="0.2">
      <c r="A57" s="114">
        <v>4200</v>
      </c>
      <c r="B57" s="116" t="s">
        <v>425</v>
      </c>
      <c r="C57" s="115">
        <f>+C58+C64</f>
        <v>239862332.01999998</v>
      </c>
      <c r="D57" s="78"/>
      <c r="E57" s="38"/>
    </row>
    <row r="58" spans="1:5" ht="22.5" x14ac:dyDescent="0.2">
      <c r="A58" s="114">
        <v>4210</v>
      </c>
      <c r="B58" s="116" t="s">
        <v>426</v>
      </c>
      <c r="C58" s="115">
        <f>SUM(C59:C63)</f>
        <v>160162382.06</v>
      </c>
      <c r="D58" s="78">
        <f t="shared" ref="D58:D63" si="7">IFERROR(C58/$C$58,"")</f>
        <v>1</v>
      </c>
      <c r="E58" s="38"/>
    </row>
    <row r="59" spans="1:5" x14ac:dyDescent="0.2">
      <c r="A59" s="39">
        <v>4211</v>
      </c>
      <c r="B59" s="40" t="s">
        <v>252</v>
      </c>
      <c r="C59" s="43">
        <v>95327008.879999995</v>
      </c>
      <c r="D59" s="78">
        <f t="shared" si="7"/>
        <v>0.59518975463469703</v>
      </c>
      <c r="E59" s="38"/>
    </row>
    <row r="60" spans="1:5" x14ac:dyDescent="0.2">
      <c r="A60" s="39">
        <v>4212</v>
      </c>
      <c r="B60" s="40" t="s">
        <v>253</v>
      </c>
      <c r="C60" s="43">
        <v>63055818</v>
      </c>
      <c r="D60" s="78">
        <f t="shared" si="7"/>
        <v>0.39369930185215429</v>
      </c>
      <c r="E60" s="38"/>
    </row>
    <row r="61" spans="1:5" x14ac:dyDescent="0.2">
      <c r="A61" s="39">
        <v>4213</v>
      </c>
      <c r="B61" s="40" t="s">
        <v>254</v>
      </c>
      <c r="C61" s="43">
        <v>200000</v>
      </c>
      <c r="D61" s="78">
        <f t="shared" si="7"/>
        <v>1.2487326763476584E-3</v>
      </c>
      <c r="E61" s="38"/>
    </row>
    <row r="62" spans="1:5" x14ac:dyDescent="0.2">
      <c r="A62" s="39">
        <v>4214</v>
      </c>
      <c r="B62" s="40" t="s">
        <v>427</v>
      </c>
      <c r="C62" s="43">
        <v>1579555.18</v>
      </c>
      <c r="D62" s="78">
        <f t="shared" si="7"/>
        <v>9.8622108368010362E-3</v>
      </c>
      <c r="E62" s="38"/>
    </row>
    <row r="63" spans="1:5" x14ac:dyDescent="0.2">
      <c r="A63" s="39">
        <v>4215</v>
      </c>
      <c r="B63" s="40" t="s">
        <v>428</v>
      </c>
      <c r="C63" s="43">
        <v>0</v>
      </c>
      <c r="D63" s="78">
        <f t="shared" si="7"/>
        <v>0</v>
      </c>
      <c r="E63" s="38"/>
    </row>
    <row r="64" spans="1:5" x14ac:dyDescent="0.2">
      <c r="A64" s="114">
        <v>4220</v>
      </c>
      <c r="B64" s="113" t="s">
        <v>255</v>
      </c>
      <c r="C64" s="115">
        <f>SUM(C65:C68)</f>
        <v>79699949.959999993</v>
      </c>
      <c r="D64" s="78">
        <f t="shared" ref="D64:D68" si="8">IFERROR(C64/$C$64,"")</f>
        <v>1</v>
      </c>
      <c r="E64" s="38"/>
    </row>
    <row r="65" spans="1:5" x14ac:dyDescent="0.2">
      <c r="A65" s="39">
        <v>4221</v>
      </c>
      <c r="B65" s="40" t="s">
        <v>256</v>
      </c>
      <c r="C65" s="43">
        <v>79699949.959999993</v>
      </c>
      <c r="D65" s="78">
        <f t="shared" si="8"/>
        <v>1</v>
      </c>
      <c r="E65" s="38"/>
    </row>
    <row r="66" spans="1:5" x14ac:dyDescent="0.2">
      <c r="A66" s="39">
        <v>4223</v>
      </c>
      <c r="B66" s="40" t="s">
        <v>257</v>
      </c>
      <c r="C66" s="43">
        <v>0</v>
      </c>
      <c r="D66" s="78">
        <f t="shared" si="8"/>
        <v>0</v>
      </c>
      <c r="E66" s="38"/>
    </row>
    <row r="67" spans="1:5" x14ac:dyDescent="0.2">
      <c r="A67" s="39">
        <v>4225</v>
      </c>
      <c r="B67" s="40" t="s">
        <v>259</v>
      </c>
      <c r="C67" s="43">
        <v>0</v>
      </c>
      <c r="D67" s="78">
        <f t="shared" si="8"/>
        <v>0</v>
      </c>
      <c r="E67" s="38"/>
    </row>
    <row r="68" spans="1:5" x14ac:dyDescent="0.2">
      <c r="A68" s="39">
        <v>4227</v>
      </c>
      <c r="B68" s="40" t="s">
        <v>429</v>
      </c>
      <c r="C68" s="43">
        <v>0</v>
      </c>
      <c r="D68" s="78">
        <f t="shared" si="8"/>
        <v>0</v>
      </c>
      <c r="E68" s="38"/>
    </row>
    <row r="69" spans="1:5" x14ac:dyDescent="0.2">
      <c r="A69" s="117">
        <v>4300</v>
      </c>
      <c r="B69" s="113" t="s">
        <v>260</v>
      </c>
      <c r="C69" s="115">
        <f>C70+C73+C79+C81+C83</f>
        <v>0</v>
      </c>
      <c r="D69" s="40"/>
      <c r="E69" s="40"/>
    </row>
    <row r="70" spans="1:5" x14ac:dyDescent="0.2">
      <c r="A70" s="117">
        <v>4310</v>
      </c>
      <c r="B70" s="113" t="s">
        <v>261</v>
      </c>
      <c r="C70" s="115">
        <f>SUM(C71:C72)</f>
        <v>0</v>
      </c>
      <c r="D70" s="40" t="str">
        <f t="shared" ref="D70:D72" si="9">IFERROR(C70/$C$70,"")</f>
        <v/>
      </c>
      <c r="E70" s="40"/>
    </row>
    <row r="71" spans="1:5" x14ac:dyDescent="0.2">
      <c r="A71" s="42">
        <v>4311</v>
      </c>
      <c r="B71" s="40" t="s">
        <v>430</v>
      </c>
      <c r="C71" s="43">
        <v>0</v>
      </c>
      <c r="D71" s="40" t="str">
        <f t="shared" si="9"/>
        <v/>
      </c>
      <c r="E71" s="40"/>
    </row>
    <row r="72" spans="1:5" x14ac:dyDescent="0.2">
      <c r="A72" s="42">
        <v>4319</v>
      </c>
      <c r="B72" s="40" t="s">
        <v>262</v>
      </c>
      <c r="C72" s="43">
        <v>0</v>
      </c>
      <c r="D72" s="40" t="str">
        <f t="shared" si="9"/>
        <v/>
      </c>
      <c r="E72" s="40"/>
    </row>
    <row r="73" spans="1:5" x14ac:dyDescent="0.2">
      <c r="A73" s="117">
        <v>4320</v>
      </c>
      <c r="B73" s="113" t="s">
        <v>263</v>
      </c>
      <c r="C73" s="115">
        <f>SUM(C74:C78)</f>
        <v>0</v>
      </c>
      <c r="D73" s="40" t="str">
        <f t="shared" ref="D73:D78" si="10">IFERROR(C73/$C$73,"")</f>
        <v/>
      </c>
      <c r="E73" s="40"/>
    </row>
    <row r="74" spans="1:5" x14ac:dyDescent="0.2">
      <c r="A74" s="42">
        <v>4321</v>
      </c>
      <c r="B74" s="40" t="s">
        <v>264</v>
      </c>
      <c r="C74" s="43">
        <v>0</v>
      </c>
      <c r="D74" s="40" t="str">
        <f t="shared" si="10"/>
        <v/>
      </c>
      <c r="E74" s="40"/>
    </row>
    <row r="75" spans="1:5" x14ac:dyDescent="0.2">
      <c r="A75" s="42">
        <v>4322</v>
      </c>
      <c r="B75" s="40" t="s">
        <v>265</v>
      </c>
      <c r="C75" s="43">
        <v>0</v>
      </c>
      <c r="D75" s="40" t="str">
        <f t="shared" si="10"/>
        <v/>
      </c>
      <c r="E75" s="40"/>
    </row>
    <row r="76" spans="1:5" x14ac:dyDescent="0.2">
      <c r="A76" s="42">
        <v>4323</v>
      </c>
      <c r="B76" s="40" t="s">
        <v>266</v>
      </c>
      <c r="C76" s="43">
        <v>0</v>
      </c>
      <c r="D76" s="40" t="str">
        <f t="shared" si="10"/>
        <v/>
      </c>
      <c r="E76" s="40"/>
    </row>
    <row r="77" spans="1:5" x14ac:dyDescent="0.2">
      <c r="A77" s="42">
        <v>4324</v>
      </c>
      <c r="B77" s="40" t="s">
        <v>267</v>
      </c>
      <c r="C77" s="43">
        <v>0</v>
      </c>
      <c r="D77" s="40" t="str">
        <f t="shared" si="10"/>
        <v/>
      </c>
      <c r="E77" s="40"/>
    </row>
    <row r="78" spans="1:5" x14ac:dyDescent="0.2">
      <c r="A78" s="42">
        <v>4325</v>
      </c>
      <c r="B78" s="40" t="s">
        <v>268</v>
      </c>
      <c r="C78" s="43">
        <v>0</v>
      </c>
      <c r="D78" s="40" t="str">
        <f t="shared" si="10"/>
        <v/>
      </c>
      <c r="E78" s="40"/>
    </row>
    <row r="79" spans="1:5" x14ac:dyDescent="0.2">
      <c r="A79" s="117">
        <v>4330</v>
      </c>
      <c r="B79" s="113" t="s">
        <v>269</v>
      </c>
      <c r="C79" s="115">
        <f>SUM(C80)</f>
        <v>0</v>
      </c>
      <c r="D79" s="40" t="str">
        <f t="shared" ref="D79:D80" si="11">IFERROR(C79/$C$79,"")</f>
        <v/>
      </c>
      <c r="E79" s="40"/>
    </row>
    <row r="80" spans="1:5" x14ac:dyDescent="0.2">
      <c r="A80" s="42">
        <v>4331</v>
      </c>
      <c r="B80" s="40" t="s">
        <v>269</v>
      </c>
      <c r="C80" s="43">
        <v>0</v>
      </c>
      <c r="D80" s="40" t="str">
        <f t="shared" si="11"/>
        <v/>
      </c>
      <c r="E80" s="40"/>
    </row>
    <row r="81" spans="1:5" x14ac:dyDescent="0.2">
      <c r="A81" s="117">
        <v>4340</v>
      </c>
      <c r="B81" s="113" t="s">
        <v>270</v>
      </c>
      <c r="C81" s="115">
        <f>SUM(C82)</f>
        <v>0</v>
      </c>
      <c r="D81" s="40" t="str">
        <f t="shared" ref="D81:D82" si="12">IFERROR(C81/$C$81,"")</f>
        <v/>
      </c>
      <c r="E81" s="40"/>
    </row>
    <row r="82" spans="1:5" x14ac:dyDescent="0.2">
      <c r="A82" s="42">
        <v>4341</v>
      </c>
      <c r="B82" s="40" t="s">
        <v>270</v>
      </c>
      <c r="C82" s="43">
        <v>0</v>
      </c>
      <c r="D82" s="40" t="str">
        <f t="shared" si="12"/>
        <v/>
      </c>
      <c r="E82" s="40"/>
    </row>
    <row r="83" spans="1:5" x14ac:dyDescent="0.2">
      <c r="A83" s="117">
        <v>4390</v>
      </c>
      <c r="B83" s="113" t="s">
        <v>271</v>
      </c>
      <c r="C83" s="115">
        <f>SUM(C84:C90)</f>
        <v>0</v>
      </c>
      <c r="D83" s="40" t="str">
        <f t="shared" ref="D83:D90" si="13">IFERROR(C83/$C$83,"")</f>
        <v/>
      </c>
      <c r="E83" s="40"/>
    </row>
    <row r="84" spans="1:5" x14ac:dyDescent="0.2">
      <c r="A84" s="42">
        <v>4392</v>
      </c>
      <c r="B84" s="40" t="s">
        <v>272</v>
      </c>
      <c r="C84" s="43">
        <v>0</v>
      </c>
      <c r="D84" s="40" t="str">
        <f t="shared" si="13"/>
        <v/>
      </c>
      <c r="E84" s="40"/>
    </row>
    <row r="85" spans="1:5" x14ac:dyDescent="0.2">
      <c r="A85" s="42">
        <v>4393</v>
      </c>
      <c r="B85" s="40" t="s">
        <v>431</v>
      </c>
      <c r="C85" s="43">
        <v>0</v>
      </c>
      <c r="D85" s="40" t="str">
        <f t="shared" si="13"/>
        <v/>
      </c>
      <c r="E85" s="40"/>
    </row>
    <row r="86" spans="1:5" x14ac:dyDescent="0.2">
      <c r="A86" s="42">
        <v>4394</v>
      </c>
      <c r="B86" s="40" t="s">
        <v>273</v>
      </c>
      <c r="C86" s="43">
        <v>0</v>
      </c>
      <c r="D86" s="40" t="str">
        <f t="shared" si="13"/>
        <v/>
      </c>
      <c r="E86" s="40"/>
    </row>
    <row r="87" spans="1:5" x14ac:dyDescent="0.2">
      <c r="A87" s="42">
        <v>4395</v>
      </c>
      <c r="B87" s="40" t="s">
        <v>274</v>
      </c>
      <c r="C87" s="43">
        <v>0</v>
      </c>
      <c r="D87" s="40" t="str">
        <f t="shared" si="13"/>
        <v/>
      </c>
      <c r="E87" s="40"/>
    </row>
    <row r="88" spans="1:5" x14ac:dyDescent="0.2">
      <c r="A88" s="42">
        <v>4396</v>
      </c>
      <c r="B88" s="40" t="s">
        <v>275</v>
      </c>
      <c r="C88" s="43">
        <v>0</v>
      </c>
      <c r="D88" s="40" t="str">
        <f t="shared" si="13"/>
        <v/>
      </c>
      <c r="E88" s="40"/>
    </row>
    <row r="89" spans="1:5" x14ac:dyDescent="0.2">
      <c r="A89" s="42">
        <v>4397</v>
      </c>
      <c r="B89" s="40" t="s">
        <v>432</v>
      </c>
      <c r="C89" s="43">
        <v>0</v>
      </c>
      <c r="D89" s="40" t="str">
        <f t="shared" si="13"/>
        <v/>
      </c>
      <c r="E89" s="40"/>
    </row>
    <row r="90" spans="1:5" x14ac:dyDescent="0.2">
      <c r="A90" s="42">
        <v>4399</v>
      </c>
      <c r="B90" s="40" t="s">
        <v>271</v>
      </c>
      <c r="C90" s="43">
        <v>0</v>
      </c>
      <c r="D90" s="40" t="str">
        <f t="shared" si="13"/>
        <v/>
      </c>
      <c r="E90" s="40"/>
    </row>
    <row r="91" spans="1:5" x14ac:dyDescent="0.2">
      <c r="A91" s="38"/>
      <c r="B91" s="38"/>
      <c r="C91" s="38"/>
      <c r="D91" s="38"/>
      <c r="E91" s="38"/>
    </row>
    <row r="92" spans="1:5" x14ac:dyDescent="0.2">
      <c r="A92" s="36" t="s">
        <v>558</v>
      </c>
      <c r="B92" s="36"/>
      <c r="C92" s="36"/>
      <c r="D92" s="36"/>
      <c r="E92" s="36"/>
    </row>
    <row r="93" spans="1:5" x14ac:dyDescent="0.2">
      <c r="A93" s="37" t="s">
        <v>86</v>
      </c>
      <c r="B93" s="37" t="s">
        <v>83</v>
      </c>
      <c r="C93" s="37" t="s">
        <v>84</v>
      </c>
      <c r="D93" s="37" t="s">
        <v>276</v>
      </c>
      <c r="E93" s="37" t="s">
        <v>597</v>
      </c>
    </row>
    <row r="94" spans="1:5" x14ac:dyDescent="0.2">
      <c r="A94" s="117">
        <v>5000</v>
      </c>
      <c r="B94" s="113" t="s">
        <v>277</v>
      </c>
      <c r="C94" s="115">
        <f>C95+C123+C156+C166+C181+C210</f>
        <v>170041567.41</v>
      </c>
      <c r="D94" s="118"/>
      <c r="E94" s="40"/>
    </row>
    <row r="95" spans="1:5" x14ac:dyDescent="0.2">
      <c r="A95" s="117">
        <v>5100</v>
      </c>
      <c r="B95" s="113" t="s">
        <v>278</v>
      </c>
      <c r="C95" s="115">
        <f>C96+C103+C113</f>
        <v>140326835.49000001</v>
      </c>
      <c r="D95" s="118"/>
      <c r="E95" s="40"/>
    </row>
    <row r="96" spans="1:5" x14ac:dyDescent="0.2">
      <c r="A96" s="117">
        <v>5110</v>
      </c>
      <c r="B96" s="113" t="s">
        <v>279</v>
      </c>
      <c r="C96" s="115">
        <f>SUM(C97:C102)</f>
        <v>77476291.829999998</v>
      </c>
      <c r="D96" s="118">
        <f t="shared" ref="D96:D102" si="14">IFERROR(C96/$C$96,"")</f>
        <v>1</v>
      </c>
      <c r="E96" s="40"/>
    </row>
    <row r="97" spans="1:5" x14ac:dyDescent="0.2">
      <c r="A97" s="42">
        <v>5111</v>
      </c>
      <c r="B97" s="40" t="s">
        <v>280</v>
      </c>
      <c r="C97" s="43">
        <v>39597358.189999998</v>
      </c>
      <c r="D97" s="44">
        <f t="shared" si="14"/>
        <v>0.51109000256343318</v>
      </c>
      <c r="E97" s="40"/>
    </row>
    <row r="98" spans="1:5" x14ac:dyDescent="0.2">
      <c r="A98" s="42">
        <v>5112</v>
      </c>
      <c r="B98" s="40" t="s">
        <v>281</v>
      </c>
      <c r="C98" s="43">
        <v>1839069.25</v>
      </c>
      <c r="D98" s="44">
        <f t="shared" si="14"/>
        <v>2.373718729382818E-2</v>
      </c>
      <c r="E98" s="40"/>
    </row>
    <row r="99" spans="1:5" x14ac:dyDescent="0.2">
      <c r="A99" s="42">
        <v>5113</v>
      </c>
      <c r="B99" s="40" t="s">
        <v>282</v>
      </c>
      <c r="C99" s="43">
        <v>5175994.3499999996</v>
      </c>
      <c r="D99" s="44">
        <f t="shared" si="14"/>
        <v>6.6807461066377152E-2</v>
      </c>
      <c r="E99" s="40"/>
    </row>
    <row r="100" spans="1:5" x14ac:dyDescent="0.2">
      <c r="A100" s="42">
        <v>5114</v>
      </c>
      <c r="B100" s="40" t="s">
        <v>283</v>
      </c>
      <c r="C100" s="43">
        <v>8500073.6099999994</v>
      </c>
      <c r="D100" s="44">
        <f t="shared" si="14"/>
        <v>0.10971193134347508</v>
      </c>
      <c r="E100" s="40"/>
    </row>
    <row r="101" spans="1:5" x14ac:dyDescent="0.2">
      <c r="A101" s="42">
        <v>5115</v>
      </c>
      <c r="B101" s="40" t="s">
        <v>284</v>
      </c>
      <c r="C101" s="43">
        <v>22363796.43</v>
      </c>
      <c r="D101" s="44">
        <f t="shared" si="14"/>
        <v>0.28865341773288633</v>
      </c>
      <c r="E101" s="40"/>
    </row>
    <row r="102" spans="1:5" x14ac:dyDescent="0.2">
      <c r="A102" s="42">
        <v>5116</v>
      </c>
      <c r="B102" s="40" t="s">
        <v>285</v>
      </c>
      <c r="C102" s="43">
        <v>0</v>
      </c>
      <c r="D102" s="44">
        <f t="shared" si="14"/>
        <v>0</v>
      </c>
      <c r="E102" s="40"/>
    </row>
    <row r="103" spans="1:5" x14ac:dyDescent="0.2">
      <c r="A103" s="117">
        <v>5120</v>
      </c>
      <c r="B103" s="113" t="s">
        <v>286</v>
      </c>
      <c r="C103" s="115">
        <f>SUM(C104:C112)</f>
        <v>29706960.299999997</v>
      </c>
      <c r="D103" s="118">
        <f t="shared" ref="D103:D112" si="15">IFERROR(C103/$C$103,"")</f>
        <v>1</v>
      </c>
      <c r="E103" s="40"/>
    </row>
    <row r="104" spans="1:5" x14ac:dyDescent="0.2">
      <c r="A104" s="42">
        <v>5121</v>
      </c>
      <c r="B104" s="40" t="s">
        <v>287</v>
      </c>
      <c r="C104" s="43">
        <v>1249567.96</v>
      </c>
      <c r="D104" s="44">
        <f t="shared" si="15"/>
        <v>4.2063137641181018E-2</v>
      </c>
      <c r="E104" s="40"/>
    </row>
    <row r="105" spans="1:5" x14ac:dyDescent="0.2">
      <c r="A105" s="42">
        <v>5122</v>
      </c>
      <c r="B105" s="40" t="s">
        <v>288</v>
      </c>
      <c r="C105" s="43">
        <v>598335.79</v>
      </c>
      <c r="D105" s="44">
        <f t="shared" si="15"/>
        <v>2.0141266018388292E-2</v>
      </c>
      <c r="E105" s="40"/>
    </row>
    <row r="106" spans="1:5" x14ac:dyDescent="0.2">
      <c r="A106" s="42">
        <v>5123</v>
      </c>
      <c r="B106" s="40" t="s">
        <v>289</v>
      </c>
      <c r="C106" s="43">
        <v>242</v>
      </c>
      <c r="D106" s="44">
        <f t="shared" si="15"/>
        <v>8.1462390482273625E-6</v>
      </c>
      <c r="E106" s="40"/>
    </row>
    <row r="107" spans="1:5" x14ac:dyDescent="0.2">
      <c r="A107" s="42">
        <v>5124</v>
      </c>
      <c r="B107" s="40" t="s">
        <v>290</v>
      </c>
      <c r="C107" s="43">
        <v>7826153.4900000002</v>
      </c>
      <c r="D107" s="44">
        <f t="shared" si="15"/>
        <v>0.26344511222173078</v>
      </c>
      <c r="E107" s="40"/>
    </row>
    <row r="108" spans="1:5" x14ac:dyDescent="0.2">
      <c r="A108" s="42">
        <v>5125</v>
      </c>
      <c r="B108" s="40" t="s">
        <v>291</v>
      </c>
      <c r="C108" s="43">
        <v>354901.85</v>
      </c>
      <c r="D108" s="44">
        <f t="shared" si="15"/>
        <v>1.1946757474207148E-2</v>
      </c>
      <c r="E108" s="40"/>
    </row>
    <row r="109" spans="1:5" x14ac:dyDescent="0.2">
      <c r="A109" s="42">
        <v>5126</v>
      </c>
      <c r="B109" s="40" t="s">
        <v>292</v>
      </c>
      <c r="C109" s="43">
        <v>16400719.43</v>
      </c>
      <c r="D109" s="44">
        <f t="shared" si="15"/>
        <v>0.55208339272598017</v>
      </c>
      <c r="E109" s="40"/>
    </row>
    <row r="110" spans="1:5" x14ac:dyDescent="0.2">
      <c r="A110" s="42">
        <v>5127</v>
      </c>
      <c r="B110" s="40" t="s">
        <v>293</v>
      </c>
      <c r="C110" s="43">
        <v>629893.9</v>
      </c>
      <c r="D110" s="44">
        <f t="shared" si="15"/>
        <v>2.1203579687686866E-2</v>
      </c>
      <c r="E110" s="40"/>
    </row>
    <row r="111" spans="1:5" x14ac:dyDescent="0.2">
      <c r="A111" s="42">
        <v>5128</v>
      </c>
      <c r="B111" s="40" t="s">
        <v>294</v>
      </c>
      <c r="C111" s="43">
        <v>0</v>
      </c>
      <c r="D111" s="44">
        <f t="shared" si="15"/>
        <v>0</v>
      </c>
      <c r="E111" s="40"/>
    </row>
    <row r="112" spans="1:5" x14ac:dyDescent="0.2">
      <c r="A112" s="42">
        <v>5129</v>
      </c>
      <c r="B112" s="40" t="s">
        <v>295</v>
      </c>
      <c r="C112" s="43">
        <v>2647145.88</v>
      </c>
      <c r="D112" s="44">
        <f t="shared" si="15"/>
        <v>8.9108607991777611E-2</v>
      </c>
      <c r="E112" s="40"/>
    </row>
    <row r="113" spans="1:5" x14ac:dyDescent="0.2">
      <c r="A113" s="117">
        <v>5130</v>
      </c>
      <c r="B113" s="113" t="s">
        <v>296</v>
      </c>
      <c r="C113" s="115">
        <f>SUM(C114:C122)</f>
        <v>33143583.359999999</v>
      </c>
      <c r="D113" s="118">
        <f t="shared" ref="D113:D122" si="16">IFERROR(C113/$C$113,"")</f>
        <v>1</v>
      </c>
      <c r="E113" s="40"/>
    </row>
    <row r="114" spans="1:5" x14ac:dyDescent="0.2">
      <c r="A114" s="42">
        <v>5131</v>
      </c>
      <c r="B114" s="40" t="s">
        <v>297</v>
      </c>
      <c r="C114" s="43">
        <v>7283558.5</v>
      </c>
      <c r="D114" s="44">
        <f t="shared" si="16"/>
        <v>0.21975772567761365</v>
      </c>
      <c r="E114" s="40"/>
    </row>
    <row r="115" spans="1:5" x14ac:dyDescent="0.2">
      <c r="A115" s="42">
        <v>5132</v>
      </c>
      <c r="B115" s="40" t="s">
        <v>298</v>
      </c>
      <c r="C115" s="43">
        <v>1422236.25</v>
      </c>
      <c r="D115" s="44">
        <f t="shared" si="16"/>
        <v>4.2911360384660591E-2</v>
      </c>
      <c r="E115" s="40"/>
    </row>
    <row r="116" spans="1:5" x14ac:dyDescent="0.2">
      <c r="A116" s="42">
        <v>5133</v>
      </c>
      <c r="B116" s="40" t="s">
        <v>299</v>
      </c>
      <c r="C116" s="43">
        <v>2253841.7599999998</v>
      </c>
      <c r="D116" s="44">
        <f t="shared" si="16"/>
        <v>6.8002356158027688E-2</v>
      </c>
      <c r="E116" s="40"/>
    </row>
    <row r="117" spans="1:5" x14ac:dyDescent="0.2">
      <c r="A117" s="42">
        <v>5134</v>
      </c>
      <c r="B117" s="40" t="s">
        <v>300</v>
      </c>
      <c r="C117" s="43">
        <v>78447.44</v>
      </c>
      <c r="D117" s="44">
        <f t="shared" si="16"/>
        <v>2.3668967579008331E-3</v>
      </c>
      <c r="E117" s="40"/>
    </row>
    <row r="118" spans="1:5" x14ac:dyDescent="0.2">
      <c r="A118" s="42">
        <v>5135</v>
      </c>
      <c r="B118" s="40" t="s">
        <v>301</v>
      </c>
      <c r="C118" s="43">
        <v>5277543.93</v>
      </c>
      <c r="D118" s="44">
        <f t="shared" si="16"/>
        <v>0.1592327502031452</v>
      </c>
      <c r="E118" s="40"/>
    </row>
    <row r="119" spans="1:5" x14ac:dyDescent="0.2">
      <c r="A119" s="42">
        <v>5136</v>
      </c>
      <c r="B119" s="40" t="s">
        <v>302</v>
      </c>
      <c r="C119" s="43">
        <v>542372.22</v>
      </c>
      <c r="D119" s="44">
        <f t="shared" si="16"/>
        <v>1.6364320481248047E-2</v>
      </c>
      <c r="E119" s="40"/>
    </row>
    <row r="120" spans="1:5" x14ac:dyDescent="0.2">
      <c r="A120" s="42">
        <v>5137</v>
      </c>
      <c r="B120" s="40" t="s">
        <v>303</v>
      </c>
      <c r="C120" s="43">
        <v>20916.39</v>
      </c>
      <c r="D120" s="44">
        <f t="shared" si="16"/>
        <v>6.3108414599621617E-4</v>
      </c>
      <c r="E120" s="40"/>
    </row>
    <row r="121" spans="1:5" x14ac:dyDescent="0.2">
      <c r="A121" s="42">
        <v>5138</v>
      </c>
      <c r="B121" s="40" t="s">
        <v>304</v>
      </c>
      <c r="C121" s="43">
        <v>12621923.34</v>
      </c>
      <c r="D121" s="44">
        <f t="shared" si="16"/>
        <v>0.38082554933492863</v>
      </c>
      <c r="E121" s="40"/>
    </row>
    <row r="122" spans="1:5" x14ac:dyDescent="0.2">
      <c r="A122" s="42">
        <v>5139</v>
      </c>
      <c r="B122" s="40" t="s">
        <v>305</v>
      </c>
      <c r="C122" s="43">
        <v>3642743.53</v>
      </c>
      <c r="D122" s="44">
        <f t="shared" si="16"/>
        <v>0.10990795685647914</v>
      </c>
      <c r="E122" s="40"/>
    </row>
    <row r="123" spans="1:5" x14ac:dyDescent="0.2">
      <c r="A123" s="117">
        <v>5200</v>
      </c>
      <c r="B123" s="113" t="s">
        <v>306</v>
      </c>
      <c r="C123" s="115">
        <f>C124+C127+C130+C133+C138+C142+C145+C147+C153</f>
        <v>20384652.649999999</v>
      </c>
      <c r="D123" s="118"/>
      <c r="E123" s="40"/>
    </row>
    <row r="124" spans="1:5" x14ac:dyDescent="0.2">
      <c r="A124" s="117">
        <v>5210</v>
      </c>
      <c r="B124" s="113" t="s">
        <v>307</v>
      </c>
      <c r="C124" s="115">
        <f>SUM(C125:C126)</f>
        <v>5469819.96</v>
      </c>
      <c r="D124" s="118">
        <f t="shared" ref="D124:D126" si="17">IFERROR(C124/$C$124,"")</f>
        <v>1</v>
      </c>
      <c r="E124" s="40"/>
    </row>
    <row r="125" spans="1:5" x14ac:dyDescent="0.2">
      <c r="A125" s="42">
        <v>5211</v>
      </c>
      <c r="B125" s="40" t="s">
        <v>308</v>
      </c>
      <c r="C125" s="43">
        <v>0</v>
      </c>
      <c r="D125" s="44">
        <f t="shared" si="17"/>
        <v>0</v>
      </c>
      <c r="E125" s="40"/>
    </row>
    <row r="126" spans="1:5" x14ac:dyDescent="0.2">
      <c r="A126" s="42">
        <v>5212</v>
      </c>
      <c r="B126" s="40" t="s">
        <v>309</v>
      </c>
      <c r="C126" s="43">
        <v>5469819.96</v>
      </c>
      <c r="D126" s="44">
        <f t="shared" si="17"/>
        <v>1</v>
      </c>
      <c r="E126" s="40"/>
    </row>
    <row r="127" spans="1:5" x14ac:dyDescent="0.2">
      <c r="A127" s="117">
        <v>5220</v>
      </c>
      <c r="B127" s="113" t="s">
        <v>310</v>
      </c>
      <c r="C127" s="115">
        <f>SUM(C128:C129)</f>
        <v>28080</v>
      </c>
      <c r="D127" s="118">
        <f t="shared" ref="D127:D129" si="18">IFERROR(C127/$C$127,"")</f>
        <v>1</v>
      </c>
      <c r="E127" s="40"/>
    </row>
    <row r="128" spans="1:5" x14ac:dyDescent="0.2">
      <c r="A128" s="42">
        <v>5221</v>
      </c>
      <c r="B128" s="40" t="s">
        <v>311</v>
      </c>
      <c r="C128" s="43">
        <v>28080</v>
      </c>
      <c r="D128" s="44">
        <f t="shared" si="18"/>
        <v>1</v>
      </c>
      <c r="E128" s="40"/>
    </row>
    <row r="129" spans="1:5" x14ac:dyDescent="0.2">
      <c r="A129" s="42">
        <v>5222</v>
      </c>
      <c r="B129" s="40" t="s">
        <v>312</v>
      </c>
      <c r="C129" s="43">
        <v>0</v>
      </c>
      <c r="D129" s="44">
        <f t="shared" si="18"/>
        <v>0</v>
      </c>
      <c r="E129" s="40"/>
    </row>
    <row r="130" spans="1:5" x14ac:dyDescent="0.2">
      <c r="A130" s="117">
        <v>5230</v>
      </c>
      <c r="B130" s="113" t="s">
        <v>257</v>
      </c>
      <c r="C130" s="115">
        <f>SUM(C131:C132)</f>
        <v>847800</v>
      </c>
      <c r="D130" s="118">
        <f t="shared" ref="D130:D132" si="19">IFERROR(C130/$C$130,"")</f>
        <v>1</v>
      </c>
      <c r="E130" s="40"/>
    </row>
    <row r="131" spans="1:5" x14ac:dyDescent="0.2">
      <c r="A131" s="42">
        <v>5231</v>
      </c>
      <c r="B131" s="40" t="s">
        <v>313</v>
      </c>
      <c r="C131" s="43">
        <v>847800</v>
      </c>
      <c r="D131" s="44">
        <f t="shared" si="19"/>
        <v>1</v>
      </c>
      <c r="E131" s="40"/>
    </row>
    <row r="132" spans="1:5" x14ac:dyDescent="0.2">
      <c r="A132" s="42">
        <v>5232</v>
      </c>
      <c r="B132" s="40" t="s">
        <v>314</v>
      </c>
      <c r="C132" s="43">
        <v>0</v>
      </c>
      <c r="D132" s="44">
        <f t="shared" si="19"/>
        <v>0</v>
      </c>
      <c r="E132" s="40"/>
    </row>
    <row r="133" spans="1:5" x14ac:dyDescent="0.2">
      <c r="A133" s="117">
        <v>5240</v>
      </c>
      <c r="B133" s="113" t="s">
        <v>258</v>
      </c>
      <c r="C133" s="115">
        <f>SUM(C134:C137)</f>
        <v>12921602.560000001</v>
      </c>
      <c r="D133" s="118">
        <f t="shared" ref="D133:D137" si="20">IFERROR(C133/$C$133,"")</f>
        <v>1</v>
      </c>
      <c r="E133" s="40"/>
    </row>
    <row r="134" spans="1:5" x14ac:dyDescent="0.2">
      <c r="A134" s="42">
        <v>5241</v>
      </c>
      <c r="B134" s="40" t="s">
        <v>315</v>
      </c>
      <c r="C134" s="43">
        <v>7002352.3600000003</v>
      </c>
      <c r="D134" s="44">
        <f t="shared" si="20"/>
        <v>0.54191051980475091</v>
      </c>
      <c r="E134" s="40"/>
    </row>
    <row r="135" spans="1:5" x14ac:dyDescent="0.2">
      <c r="A135" s="42">
        <v>5242</v>
      </c>
      <c r="B135" s="40" t="s">
        <v>316</v>
      </c>
      <c r="C135" s="43">
        <v>4996723.2</v>
      </c>
      <c r="D135" s="44">
        <f t="shared" si="20"/>
        <v>0.38669531714803029</v>
      </c>
      <c r="E135" s="40"/>
    </row>
    <row r="136" spans="1:5" x14ac:dyDescent="0.2">
      <c r="A136" s="42">
        <v>5243</v>
      </c>
      <c r="B136" s="40" t="s">
        <v>317</v>
      </c>
      <c r="C136" s="43">
        <v>922527</v>
      </c>
      <c r="D136" s="44">
        <f t="shared" si="20"/>
        <v>7.1394163047218809E-2</v>
      </c>
      <c r="E136" s="40"/>
    </row>
    <row r="137" spans="1:5" x14ac:dyDescent="0.2">
      <c r="A137" s="42">
        <v>5244</v>
      </c>
      <c r="B137" s="40" t="s">
        <v>318</v>
      </c>
      <c r="C137" s="43">
        <v>0</v>
      </c>
      <c r="D137" s="44">
        <f t="shared" si="20"/>
        <v>0</v>
      </c>
      <c r="E137" s="40"/>
    </row>
    <row r="138" spans="1:5" x14ac:dyDescent="0.2">
      <c r="A138" s="117">
        <v>5250</v>
      </c>
      <c r="B138" s="113" t="s">
        <v>259</v>
      </c>
      <c r="C138" s="115">
        <f>SUM(C139:C141)</f>
        <v>1117350.1299999999</v>
      </c>
      <c r="D138" s="118">
        <f t="shared" ref="D138:D141" si="21">IFERROR(C138/$C$138,"")</f>
        <v>1</v>
      </c>
      <c r="E138" s="40"/>
    </row>
    <row r="139" spans="1:5" x14ac:dyDescent="0.2">
      <c r="A139" s="42">
        <v>5251</v>
      </c>
      <c r="B139" s="40" t="s">
        <v>319</v>
      </c>
      <c r="C139" s="43">
        <v>1117350.1299999999</v>
      </c>
      <c r="D139" s="44">
        <f t="shared" si="21"/>
        <v>1</v>
      </c>
      <c r="E139" s="40"/>
    </row>
    <row r="140" spans="1:5" x14ac:dyDescent="0.2">
      <c r="A140" s="42">
        <v>5252</v>
      </c>
      <c r="B140" s="40" t="s">
        <v>320</v>
      </c>
      <c r="C140" s="43">
        <v>0</v>
      </c>
      <c r="D140" s="44">
        <f t="shared" si="21"/>
        <v>0</v>
      </c>
      <c r="E140" s="40"/>
    </row>
    <row r="141" spans="1:5" x14ac:dyDescent="0.2">
      <c r="A141" s="42">
        <v>5259</v>
      </c>
      <c r="B141" s="40" t="s">
        <v>321</v>
      </c>
      <c r="C141" s="43">
        <v>0</v>
      </c>
      <c r="D141" s="44">
        <f t="shared" si="21"/>
        <v>0</v>
      </c>
      <c r="E141" s="40"/>
    </row>
    <row r="142" spans="1:5" x14ac:dyDescent="0.2">
      <c r="A142" s="117">
        <v>5260</v>
      </c>
      <c r="B142" s="113" t="s">
        <v>322</v>
      </c>
      <c r="C142" s="115">
        <f>SUM(C143:C144)</f>
        <v>0</v>
      </c>
      <c r="D142" s="118" t="str">
        <f t="shared" ref="D142:D144" si="22">IFERROR(C142/$C$142,"")</f>
        <v/>
      </c>
      <c r="E142" s="40"/>
    </row>
    <row r="143" spans="1:5" x14ac:dyDescent="0.2">
      <c r="A143" s="42">
        <v>5261</v>
      </c>
      <c r="B143" s="40" t="s">
        <v>323</v>
      </c>
      <c r="C143" s="43">
        <v>0</v>
      </c>
      <c r="D143" s="44" t="str">
        <f t="shared" si="22"/>
        <v/>
      </c>
      <c r="E143" s="40"/>
    </row>
    <row r="144" spans="1:5" x14ac:dyDescent="0.2">
      <c r="A144" s="42">
        <v>5262</v>
      </c>
      <c r="B144" s="40" t="s">
        <v>324</v>
      </c>
      <c r="C144" s="43">
        <v>0</v>
      </c>
      <c r="D144" s="44" t="str">
        <f t="shared" si="22"/>
        <v/>
      </c>
      <c r="E144" s="40"/>
    </row>
    <row r="145" spans="1:5" x14ac:dyDescent="0.2">
      <c r="A145" s="117">
        <v>5270</v>
      </c>
      <c r="B145" s="113" t="s">
        <v>325</v>
      </c>
      <c r="C145" s="115">
        <f>SUM(C146)</f>
        <v>0</v>
      </c>
      <c r="D145" s="118" t="str">
        <f t="shared" ref="D145:D146" si="23">IFERROR(C145/$C$145,"")</f>
        <v/>
      </c>
      <c r="E145" s="40"/>
    </row>
    <row r="146" spans="1:5" x14ac:dyDescent="0.2">
      <c r="A146" s="42">
        <v>5271</v>
      </c>
      <c r="B146" s="40" t="s">
        <v>326</v>
      </c>
      <c r="C146" s="43">
        <v>0</v>
      </c>
      <c r="D146" s="44" t="str">
        <f t="shared" si="23"/>
        <v/>
      </c>
      <c r="E146" s="40"/>
    </row>
    <row r="147" spans="1:5" x14ac:dyDescent="0.2">
      <c r="A147" s="117">
        <v>5280</v>
      </c>
      <c r="B147" s="113" t="s">
        <v>327</v>
      </c>
      <c r="C147" s="115">
        <f>SUM(C148:C152)</f>
        <v>0</v>
      </c>
      <c r="D147" s="118" t="str">
        <f t="shared" ref="D147:D152" si="24">IFERROR(C147/$C$147,"")</f>
        <v/>
      </c>
      <c r="E147" s="40"/>
    </row>
    <row r="148" spans="1:5" x14ac:dyDescent="0.2">
      <c r="A148" s="42">
        <v>5281</v>
      </c>
      <c r="B148" s="40" t="s">
        <v>328</v>
      </c>
      <c r="C148" s="43">
        <v>0</v>
      </c>
      <c r="D148" s="44" t="str">
        <f t="shared" si="24"/>
        <v/>
      </c>
      <c r="E148" s="40"/>
    </row>
    <row r="149" spans="1:5" x14ac:dyDescent="0.2">
      <c r="A149" s="42">
        <v>5282</v>
      </c>
      <c r="B149" s="40" t="s">
        <v>329</v>
      </c>
      <c r="C149" s="43">
        <v>0</v>
      </c>
      <c r="D149" s="44" t="str">
        <f t="shared" si="24"/>
        <v/>
      </c>
      <c r="E149" s="40"/>
    </row>
    <row r="150" spans="1:5" x14ac:dyDescent="0.2">
      <c r="A150" s="42">
        <v>5283</v>
      </c>
      <c r="B150" s="40" t="s">
        <v>330</v>
      </c>
      <c r="C150" s="43">
        <v>0</v>
      </c>
      <c r="D150" s="44" t="str">
        <f t="shared" si="24"/>
        <v/>
      </c>
      <c r="E150" s="40"/>
    </row>
    <row r="151" spans="1:5" x14ac:dyDescent="0.2">
      <c r="A151" s="42">
        <v>5284</v>
      </c>
      <c r="B151" s="40" t="s">
        <v>331</v>
      </c>
      <c r="C151" s="43">
        <v>0</v>
      </c>
      <c r="D151" s="44" t="str">
        <f t="shared" si="24"/>
        <v/>
      </c>
      <c r="E151" s="40"/>
    </row>
    <row r="152" spans="1:5" x14ac:dyDescent="0.2">
      <c r="A152" s="42">
        <v>5285</v>
      </c>
      <c r="B152" s="40" t="s">
        <v>332</v>
      </c>
      <c r="C152" s="43">
        <v>0</v>
      </c>
      <c r="D152" s="44" t="str">
        <f t="shared" si="24"/>
        <v/>
      </c>
      <c r="E152" s="40"/>
    </row>
    <row r="153" spans="1:5" x14ac:dyDescent="0.2">
      <c r="A153" s="117">
        <v>5290</v>
      </c>
      <c r="B153" s="113" t="s">
        <v>333</v>
      </c>
      <c r="C153" s="115">
        <f>SUM(C154:C155)</f>
        <v>0</v>
      </c>
      <c r="D153" s="118" t="str">
        <f t="shared" ref="D153:D155" si="25">IFERROR(C153/$C$153,"")</f>
        <v/>
      </c>
      <c r="E153" s="40"/>
    </row>
    <row r="154" spans="1:5" x14ac:dyDescent="0.2">
      <c r="A154" s="42">
        <v>5291</v>
      </c>
      <c r="B154" s="40" t="s">
        <v>334</v>
      </c>
      <c r="C154" s="43">
        <v>0</v>
      </c>
      <c r="D154" s="44" t="str">
        <f t="shared" si="25"/>
        <v/>
      </c>
      <c r="E154" s="40"/>
    </row>
    <row r="155" spans="1:5" x14ac:dyDescent="0.2">
      <c r="A155" s="42">
        <v>5292</v>
      </c>
      <c r="B155" s="40" t="s">
        <v>335</v>
      </c>
      <c r="C155" s="43">
        <v>0</v>
      </c>
      <c r="D155" s="44" t="str">
        <f t="shared" si="25"/>
        <v/>
      </c>
      <c r="E155" s="40"/>
    </row>
    <row r="156" spans="1:5" x14ac:dyDescent="0.2">
      <c r="A156" s="117">
        <v>5300</v>
      </c>
      <c r="B156" s="113" t="s">
        <v>336</v>
      </c>
      <c r="C156" s="115">
        <f>C157+C160+C163</f>
        <v>1846575.14</v>
      </c>
      <c r="D156" s="118"/>
      <c r="E156" s="40"/>
    </row>
    <row r="157" spans="1:5" x14ac:dyDescent="0.2">
      <c r="A157" s="117">
        <v>5310</v>
      </c>
      <c r="B157" s="113" t="s">
        <v>252</v>
      </c>
      <c r="C157" s="115">
        <f>C158+C159</f>
        <v>0</v>
      </c>
      <c r="D157" s="118" t="str">
        <f t="shared" ref="D157:D159" si="26">IFERROR(C157/$C$157,"")</f>
        <v/>
      </c>
      <c r="E157" s="40"/>
    </row>
    <row r="158" spans="1:5" x14ac:dyDescent="0.2">
      <c r="A158" s="42">
        <v>5311</v>
      </c>
      <c r="B158" s="40" t="s">
        <v>337</v>
      </c>
      <c r="C158" s="43">
        <v>0</v>
      </c>
      <c r="D158" s="44" t="str">
        <f t="shared" si="26"/>
        <v/>
      </c>
      <c r="E158" s="40"/>
    </row>
    <row r="159" spans="1:5" x14ac:dyDescent="0.2">
      <c r="A159" s="42">
        <v>5312</v>
      </c>
      <c r="B159" s="40" t="s">
        <v>338</v>
      </c>
      <c r="C159" s="43">
        <v>0</v>
      </c>
      <c r="D159" s="44" t="str">
        <f t="shared" si="26"/>
        <v/>
      </c>
      <c r="E159" s="40"/>
    </row>
    <row r="160" spans="1:5" x14ac:dyDescent="0.2">
      <c r="A160" s="117">
        <v>5320</v>
      </c>
      <c r="B160" s="113" t="s">
        <v>253</v>
      </c>
      <c r="C160" s="115">
        <f>SUM(C161:C162)</f>
        <v>0</v>
      </c>
      <c r="D160" s="118" t="str">
        <f t="shared" ref="D160:D162" si="27">IFERROR(C160/$C$160,"")</f>
        <v/>
      </c>
      <c r="E160" s="40"/>
    </row>
    <row r="161" spans="1:5" x14ac:dyDescent="0.2">
      <c r="A161" s="42">
        <v>5321</v>
      </c>
      <c r="B161" s="40" t="s">
        <v>339</v>
      </c>
      <c r="C161" s="43">
        <v>0</v>
      </c>
      <c r="D161" s="44" t="str">
        <f t="shared" si="27"/>
        <v/>
      </c>
      <c r="E161" s="40"/>
    </row>
    <row r="162" spans="1:5" x14ac:dyDescent="0.2">
      <c r="A162" s="42">
        <v>5322</v>
      </c>
      <c r="B162" s="40" t="s">
        <v>340</v>
      </c>
      <c r="C162" s="43">
        <v>0</v>
      </c>
      <c r="D162" s="44" t="str">
        <f t="shared" si="27"/>
        <v/>
      </c>
      <c r="E162" s="40"/>
    </row>
    <row r="163" spans="1:5" x14ac:dyDescent="0.2">
      <c r="A163" s="117">
        <v>5330</v>
      </c>
      <c r="B163" s="113" t="s">
        <v>254</v>
      </c>
      <c r="C163" s="115">
        <f>SUM(C164:C165)</f>
        <v>1846575.14</v>
      </c>
      <c r="D163" s="118">
        <f t="shared" ref="D163:D165" si="28">IFERROR(C163/$C$163,"")</f>
        <v>1</v>
      </c>
      <c r="E163" s="40"/>
    </row>
    <row r="164" spans="1:5" x14ac:dyDescent="0.2">
      <c r="A164" s="42">
        <v>5331</v>
      </c>
      <c r="B164" s="40" t="s">
        <v>341</v>
      </c>
      <c r="C164" s="43">
        <v>1846575.14</v>
      </c>
      <c r="D164" s="44">
        <f t="shared" si="28"/>
        <v>1</v>
      </c>
      <c r="E164" s="40"/>
    </row>
    <row r="165" spans="1:5" x14ac:dyDescent="0.2">
      <c r="A165" s="42">
        <v>5332</v>
      </c>
      <c r="B165" s="40" t="s">
        <v>342</v>
      </c>
      <c r="C165" s="43">
        <v>0</v>
      </c>
      <c r="D165" s="44">
        <f t="shared" si="28"/>
        <v>0</v>
      </c>
      <c r="E165" s="40"/>
    </row>
    <row r="166" spans="1:5" x14ac:dyDescent="0.2">
      <c r="A166" s="117">
        <v>5400</v>
      </c>
      <c r="B166" s="113" t="s">
        <v>343</v>
      </c>
      <c r="C166" s="115">
        <f>C167+C170+C173+C176+C178</f>
        <v>233566.66</v>
      </c>
      <c r="D166" s="118"/>
      <c r="E166" s="40"/>
    </row>
    <row r="167" spans="1:5" x14ac:dyDescent="0.2">
      <c r="A167" s="117">
        <v>5410</v>
      </c>
      <c r="B167" s="113" t="s">
        <v>344</v>
      </c>
      <c r="C167" s="115">
        <f>SUM(C168:C169)</f>
        <v>233566.66</v>
      </c>
      <c r="D167" s="118">
        <f t="shared" ref="D167:D169" si="29">IFERROR(C167/$C$167,"")</f>
        <v>1</v>
      </c>
      <c r="E167" s="40"/>
    </row>
    <row r="168" spans="1:5" x14ac:dyDescent="0.2">
      <c r="A168" s="42">
        <v>5411</v>
      </c>
      <c r="B168" s="40" t="s">
        <v>345</v>
      </c>
      <c r="C168" s="43">
        <v>233566.66</v>
      </c>
      <c r="D168" s="44">
        <f t="shared" si="29"/>
        <v>1</v>
      </c>
      <c r="E168" s="40"/>
    </row>
    <row r="169" spans="1:5" x14ac:dyDescent="0.2">
      <c r="A169" s="42">
        <v>5412</v>
      </c>
      <c r="B169" s="40" t="s">
        <v>346</v>
      </c>
      <c r="C169" s="43">
        <v>0</v>
      </c>
      <c r="D169" s="44">
        <f t="shared" si="29"/>
        <v>0</v>
      </c>
      <c r="E169" s="40"/>
    </row>
    <row r="170" spans="1:5" x14ac:dyDescent="0.2">
      <c r="A170" s="117">
        <v>5420</v>
      </c>
      <c r="B170" s="113" t="s">
        <v>347</v>
      </c>
      <c r="C170" s="115">
        <f>SUM(C171:C172)</f>
        <v>0</v>
      </c>
      <c r="D170" s="118" t="str">
        <f t="shared" ref="D170:D172" si="30">IFERROR(C170/$C$170,"")</f>
        <v/>
      </c>
      <c r="E170" s="40"/>
    </row>
    <row r="171" spans="1:5" x14ac:dyDescent="0.2">
      <c r="A171" s="42">
        <v>5421</v>
      </c>
      <c r="B171" s="40" t="s">
        <v>348</v>
      </c>
      <c r="C171" s="43">
        <v>0</v>
      </c>
      <c r="D171" s="44" t="str">
        <f t="shared" si="30"/>
        <v/>
      </c>
      <c r="E171" s="40"/>
    </row>
    <row r="172" spans="1:5" x14ac:dyDescent="0.2">
      <c r="A172" s="42">
        <v>5422</v>
      </c>
      <c r="B172" s="40" t="s">
        <v>349</v>
      </c>
      <c r="C172" s="43">
        <v>0</v>
      </c>
      <c r="D172" s="44" t="str">
        <f t="shared" si="30"/>
        <v/>
      </c>
      <c r="E172" s="40"/>
    </row>
    <row r="173" spans="1:5" x14ac:dyDescent="0.2">
      <c r="A173" s="117">
        <v>5430</v>
      </c>
      <c r="B173" s="113" t="s">
        <v>350</v>
      </c>
      <c r="C173" s="115">
        <f>SUM(C174:C175)</f>
        <v>0</v>
      </c>
      <c r="D173" s="118" t="str">
        <f t="shared" ref="D173:D175" si="31">IFERROR(C173/$C$173,"")</f>
        <v/>
      </c>
      <c r="E173" s="40"/>
    </row>
    <row r="174" spans="1:5" x14ac:dyDescent="0.2">
      <c r="A174" s="42">
        <v>5431</v>
      </c>
      <c r="B174" s="40" t="s">
        <v>351</v>
      </c>
      <c r="C174" s="43">
        <v>0</v>
      </c>
      <c r="D174" s="44" t="str">
        <f t="shared" si="31"/>
        <v/>
      </c>
      <c r="E174" s="40"/>
    </row>
    <row r="175" spans="1:5" x14ac:dyDescent="0.2">
      <c r="A175" s="42">
        <v>5432</v>
      </c>
      <c r="B175" s="40" t="s">
        <v>352</v>
      </c>
      <c r="C175" s="43">
        <v>0</v>
      </c>
      <c r="D175" s="44" t="str">
        <f t="shared" si="31"/>
        <v/>
      </c>
      <c r="E175" s="40"/>
    </row>
    <row r="176" spans="1:5" x14ac:dyDescent="0.2">
      <c r="A176" s="117">
        <v>5440</v>
      </c>
      <c r="B176" s="113" t="s">
        <v>353</v>
      </c>
      <c r="C176" s="115">
        <f>SUM(C177)</f>
        <v>0</v>
      </c>
      <c r="D176" s="118" t="str">
        <f t="shared" ref="D176:D177" si="32">IFERROR(C176/$C$176,"")</f>
        <v/>
      </c>
      <c r="E176" s="40"/>
    </row>
    <row r="177" spans="1:5" x14ac:dyDescent="0.2">
      <c r="A177" s="42">
        <v>5441</v>
      </c>
      <c r="B177" s="40" t="s">
        <v>353</v>
      </c>
      <c r="C177" s="43">
        <v>0</v>
      </c>
      <c r="D177" s="44" t="str">
        <f t="shared" si="32"/>
        <v/>
      </c>
      <c r="E177" s="40"/>
    </row>
    <row r="178" spans="1:5" x14ac:dyDescent="0.2">
      <c r="A178" s="117">
        <v>5450</v>
      </c>
      <c r="B178" s="113" t="s">
        <v>354</v>
      </c>
      <c r="C178" s="115">
        <f>SUM(C179:C180)</f>
        <v>0</v>
      </c>
      <c r="D178" s="118" t="str">
        <f t="shared" ref="D178:D180" si="33">IFERROR(C178/$C$178,"")</f>
        <v/>
      </c>
      <c r="E178" s="40"/>
    </row>
    <row r="179" spans="1:5" x14ac:dyDescent="0.2">
      <c r="A179" s="42">
        <v>5451</v>
      </c>
      <c r="B179" s="40" t="s">
        <v>355</v>
      </c>
      <c r="C179" s="43">
        <v>0</v>
      </c>
      <c r="D179" s="44" t="str">
        <f t="shared" si="33"/>
        <v/>
      </c>
      <c r="E179" s="40"/>
    </row>
    <row r="180" spans="1:5" x14ac:dyDescent="0.2">
      <c r="A180" s="42">
        <v>5452</v>
      </c>
      <c r="B180" s="40" t="s">
        <v>356</v>
      </c>
      <c r="C180" s="43">
        <v>0</v>
      </c>
      <c r="D180" s="44" t="str">
        <f t="shared" si="33"/>
        <v/>
      </c>
      <c r="E180" s="40"/>
    </row>
    <row r="181" spans="1:5" x14ac:dyDescent="0.2">
      <c r="A181" s="117">
        <v>5500</v>
      </c>
      <c r="B181" s="113" t="s">
        <v>357</v>
      </c>
      <c r="C181" s="115">
        <f>C182+C191+C194+C200</f>
        <v>0</v>
      </c>
      <c r="D181" s="118"/>
      <c r="E181" s="40"/>
    </row>
    <row r="182" spans="1:5" x14ac:dyDescent="0.2">
      <c r="A182" s="117">
        <v>5510</v>
      </c>
      <c r="B182" s="113" t="s">
        <v>358</v>
      </c>
      <c r="C182" s="115">
        <f>SUM(C183:C190)</f>
        <v>0</v>
      </c>
      <c r="D182" s="118" t="str">
        <f t="shared" ref="D182:D190" si="34">IFERROR(C182/$C$182,"")</f>
        <v/>
      </c>
      <c r="E182" s="40"/>
    </row>
    <row r="183" spans="1:5" x14ac:dyDescent="0.2">
      <c r="A183" s="42">
        <v>5511</v>
      </c>
      <c r="B183" s="40" t="s">
        <v>359</v>
      </c>
      <c r="C183" s="43">
        <v>0</v>
      </c>
      <c r="D183" s="44" t="str">
        <f t="shared" si="34"/>
        <v/>
      </c>
      <c r="E183" s="40"/>
    </row>
    <row r="184" spans="1:5" x14ac:dyDescent="0.2">
      <c r="A184" s="42">
        <v>5512</v>
      </c>
      <c r="B184" s="40" t="s">
        <v>360</v>
      </c>
      <c r="C184" s="43">
        <v>0</v>
      </c>
      <c r="D184" s="44" t="str">
        <f t="shared" si="34"/>
        <v/>
      </c>
      <c r="E184" s="40"/>
    </row>
    <row r="185" spans="1:5" x14ac:dyDescent="0.2">
      <c r="A185" s="42">
        <v>5513</v>
      </c>
      <c r="B185" s="40" t="s">
        <v>361</v>
      </c>
      <c r="C185" s="43">
        <v>0</v>
      </c>
      <c r="D185" s="44" t="str">
        <f t="shared" si="34"/>
        <v/>
      </c>
      <c r="E185" s="40"/>
    </row>
    <row r="186" spans="1:5" x14ac:dyDescent="0.2">
      <c r="A186" s="42">
        <v>5514</v>
      </c>
      <c r="B186" s="40" t="s">
        <v>362</v>
      </c>
      <c r="C186" s="43">
        <v>0</v>
      </c>
      <c r="D186" s="44" t="str">
        <f t="shared" si="34"/>
        <v/>
      </c>
      <c r="E186" s="40"/>
    </row>
    <row r="187" spans="1:5" x14ac:dyDescent="0.2">
      <c r="A187" s="42">
        <v>5515</v>
      </c>
      <c r="B187" s="40" t="s">
        <v>363</v>
      </c>
      <c r="C187" s="43">
        <v>0</v>
      </c>
      <c r="D187" s="44" t="str">
        <f t="shared" si="34"/>
        <v/>
      </c>
      <c r="E187" s="40"/>
    </row>
    <row r="188" spans="1:5" x14ac:dyDescent="0.2">
      <c r="A188" s="42">
        <v>5516</v>
      </c>
      <c r="B188" s="40" t="s">
        <v>364</v>
      </c>
      <c r="C188" s="43">
        <v>0</v>
      </c>
      <c r="D188" s="44" t="str">
        <f t="shared" si="34"/>
        <v/>
      </c>
      <c r="E188" s="40"/>
    </row>
    <row r="189" spans="1:5" x14ac:dyDescent="0.2">
      <c r="A189" s="42">
        <v>5517</v>
      </c>
      <c r="B189" s="40" t="s">
        <v>365</v>
      </c>
      <c r="C189" s="43">
        <v>0</v>
      </c>
      <c r="D189" s="44" t="str">
        <f t="shared" si="34"/>
        <v/>
      </c>
      <c r="E189" s="40"/>
    </row>
    <row r="190" spans="1:5" x14ac:dyDescent="0.2">
      <c r="A190" s="42">
        <v>5518</v>
      </c>
      <c r="B190" s="40" t="s">
        <v>41</v>
      </c>
      <c r="C190" s="43">
        <v>0</v>
      </c>
      <c r="D190" s="44" t="str">
        <f t="shared" si="34"/>
        <v/>
      </c>
      <c r="E190" s="40"/>
    </row>
    <row r="191" spans="1:5" x14ac:dyDescent="0.2">
      <c r="A191" s="117">
        <v>5520</v>
      </c>
      <c r="B191" s="113" t="s">
        <v>40</v>
      </c>
      <c r="C191" s="115">
        <f>SUM(C192:C193)</f>
        <v>0</v>
      </c>
      <c r="D191" s="118" t="str">
        <f t="shared" ref="D191:D193" si="35">IFERROR(C191/$C$191,"")</f>
        <v/>
      </c>
      <c r="E191" s="40"/>
    </row>
    <row r="192" spans="1:5" x14ac:dyDescent="0.2">
      <c r="A192" s="42">
        <v>5521</v>
      </c>
      <c r="B192" s="40" t="s">
        <v>366</v>
      </c>
      <c r="C192" s="43">
        <v>0</v>
      </c>
      <c r="D192" s="44" t="str">
        <f t="shared" si="35"/>
        <v/>
      </c>
      <c r="E192" s="40"/>
    </row>
    <row r="193" spans="1:5" x14ac:dyDescent="0.2">
      <c r="A193" s="42">
        <v>5522</v>
      </c>
      <c r="B193" s="40" t="s">
        <v>367</v>
      </c>
      <c r="C193" s="43">
        <v>0</v>
      </c>
      <c r="D193" s="44" t="str">
        <f t="shared" si="35"/>
        <v/>
      </c>
      <c r="E193" s="40"/>
    </row>
    <row r="194" spans="1:5" x14ac:dyDescent="0.2">
      <c r="A194" s="117">
        <v>5530</v>
      </c>
      <c r="B194" s="113" t="s">
        <v>368</v>
      </c>
      <c r="C194" s="115">
        <f>SUM(C195:C199)</f>
        <v>0</v>
      </c>
      <c r="D194" s="118" t="str">
        <f t="shared" ref="D194:D199" si="36">IFERROR(C194/$C$194,"")</f>
        <v/>
      </c>
      <c r="E194" s="40"/>
    </row>
    <row r="195" spans="1:5" x14ac:dyDescent="0.2">
      <c r="A195" s="42">
        <v>5531</v>
      </c>
      <c r="B195" s="40" t="s">
        <v>369</v>
      </c>
      <c r="C195" s="43">
        <v>0</v>
      </c>
      <c r="D195" s="44" t="str">
        <f t="shared" si="36"/>
        <v/>
      </c>
      <c r="E195" s="40"/>
    </row>
    <row r="196" spans="1:5" x14ac:dyDescent="0.2">
      <c r="A196" s="42">
        <v>5532</v>
      </c>
      <c r="B196" s="40" t="s">
        <v>370</v>
      </c>
      <c r="C196" s="43">
        <v>0</v>
      </c>
      <c r="D196" s="44" t="str">
        <f t="shared" si="36"/>
        <v/>
      </c>
      <c r="E196" s="40"/>
    </row>
    <row r="197" spans="1:5" x14ac:dyDescent="0.2">
      <c r="A197" s="42">
        <v>5533</v>
      </c>
      <c r="B197" s="40" t="s">
        <v>371</v>
      </c>
      <c r="C197" s="43">
        <v>0</v>
      </c>
      <c r="D197" s="44" t="str">
        <f t="shared" si="36"/>
        <v/>
      </c>
      <c r="E197" s="40"/>
    </row>
    <row r="198" spans="1:5" x14ac:dyDescent="0.2">
      <c r="A198" s="42">
        <v>5534</v>
      </c>
      <c r="B198" s="40" t="s">
        <v>372</v>
      </c>
      <c r="C198" s="43">
        <v>0</v>
      </c>
      <c r="D198" s="44" t="str">
        <f t="shared" si="36"/>
        <v/>
      </c>
      <c r="E198" s="40"/>
    </row>
    <row r="199" spans="1:5" x14ac:dyDescent="0.2">
      <c r="A199" s="42">
        <v>5535</v>
      </c>
      <c r="B199" s="40" t="s">
        <v>373</v>
      </c>
      <c r="C199" s="43">
        <v>0</v>
      </c>
      <c r="D199" s="44" t="str">
        <f t="shared" si="36"/>
        <v/>
      </c>
      <c r="E199" s="40"/>
    </row>
    <row r="200" spans="1:5" x14ac:dyDescent="0.2">
      <c r="A200" s="117">
        <v>5590</v>
      </c>
      <c r="B200" s="113" t="s">
        <v>374</v>
      </c>
      <c r="C200" s="115">
        <f>SUM(C201:C209)</f>
        <v>0</v>
      </c>
      <c r="D200" s="118" t="str">
        <f t="shared" ref="D200:D209" si="37">IFERROR(C200/$C$200,"")</f>
        <v/>
      </c>
      <c r="E200" s="40"/>
    </row>
    <row r="201" spans="1:5" x14ac:dyDescent="0.2">
      <c r="A201" s="42">
        <v>5591</v>
      </c>
      <c r="B201" s="40" t="s">
        <v>375</v>
      </c>
      <c r="C201" s="43">
        <v>0</v>
      </c>
      <c r="D201" s="44" t="str">
        <f t="shared" si="37"/>
        <v/>
      </c>
      <c r="E201" s="40"/>
    </row>
    <row r="202" spans="1:5" x14ac:dyDescent="0.2">
      <c r="A202" s="42">
        <v>5592</v>
      </c>
      <c r="B202" s="40" t="s">
        <v>376</v>
      </c>
      <c r="C202" s="43">
        <v>0</v>
      </c>
      <c r="D202" s="44" t="str">
        <f t="shared" si="37"/>
        <v/>
      </c>
      <c r="E202" s="40"/>
    </row>
    <row r="203" spans="1:5" x14ac:dyDescent="0.2">
      <c r="A203" s="42">
        <v>5593</v>
      </c>
      <c r="B203" s="40" t="s">
        <v>377</v>
      </c>
      <c r="C203" s="43">
        <v>0</v>
      </c>
      <c r="D203" s="44" t="str">
        <f t="shared" si="37"/>
        <v/>
      </c>
      <c r="E203" s="40"/>
    </row>
    <row r="204" spans="1:5" x14ac:dyDescent="0.2">
      <c r="A204" s="42">
        <v>5594</v>
      </c>
      <c r="B204" s="40" t="s">
        <v>433</v>
      </c>
      <c r="C204" s="43">
        <v>0</v>
      </c>
      <c r="D204" s="44" t="str">
        <f t="shared" si="37"/>
        <v/>
      </c>
      <c r="E204" s="40"/>
    </row>
    <row r="205" spans="1:5" x14ac:dyDescent="0.2">
      <c r="A205" s="42">
        <v>5595</v>
      </c>
      <c r="B205" s="40" t="s">
        <v>379</v>
      </c>
      <c r="C205" s="43">
        <v>0</v>
      </c>
      <c r="D205" s="44" t="str">
        <f t="shared" si="37"/>
        <v/>
      </c>
      <c r="E205" s="40"/>
    </row>
    <row r="206" spans="1:5" x14ac:dyDescent="0.2">
      <c r="A206" s="42">
        <v>5596</v>
      </c>
      <c r="B206" s="40" t="s">
        <v>274</v>
      </c>
      <c r="C206" s="43">
        <v>0</v>
      </c>
      <c r="D206" s="44" t="str">
        <f t="shared" si="37"/>
        <v/>
      </c>
      <c r="E206" s="40"/>
    </row>
    <row r="207" spans="1:5" x14ac:dyDescent="0.2">
      <c r="A207" s="42">
        <v>5597</v>
      </c>
      <c r="B207" s="40" t="s">
        <v>380</v>
      </c>
      <c r="C207" s="43">
        <v>0</v>
      </c>
      <c r="D207" s="44" t="str">
        <f t="shared" si="37"/>
        <v/>
      </c>
      <c r="E207" s="40"/>
    </row>
    <row r="208" spans="1:5" x14ac:dyDescent="0.2">
      <c r="A208" s="42">
        <v>5598</v>
      </c>
      <c r="B208" s="40" t="s">
        <v>434</v>
      </c>
      <c r="C208" s="43">
        <v>0</v>
      </c>
      <c r="D208" s="44" t="str">
        <f t="shared" si="37"/>
        <v/>
      </c>
      <c r="E208" s="40"/>
    </row>
    <row r="209" spans="1:5" x14ac:dyDescent="0.2">
      <c r="A209" s="42">
        <v>5599</v>
      </c>
      <c r="B209" s="40" t="s">
        <v>381</v>
      </c>
      <c r="C209" s="43">
        <v>0</v>
      </c>
      <c r="D209" s="44" t="str">
        <f t="shared" si="37"/>
        <v/>
      </c>
      <c r="E209" s="40"/>
    </row>
    <row r="210" spans="1:5" x14ac:dyDescent="0.2">
      <c r="A210" s="117">
        <v>5600</v>
      </c>
      <c r="B210" s="113" t="s">
        <v>39</v>
      </c>
      <c r="C210" s="115">
        <f>C211</f>
        <v>7249937.4699999997</v>
      </c>
      <c r="D210" s="118"/>
      <c r="E210" s="40"/>
    </row>
    <row r="211" spans="1:5" x14ac:dyDescent="0.2">
      <c r="A211" s="117">
        <v>5610</v>
      </c>
      <c r="B211" s="113" t="s">
        <v>382</v>
      </c>
      <c r="C211" s="115">
        <f>C212</f>
        <v>7249937.4699999997</v>
      </c>
      <c r="D211" s="118">
        <f t="shared" ref="D211:D212" si="38">IFERROR(C211/$C$211,"")</f>
        <v>1</v>
      </c>
      <c r="E211" s="40"/>
    </row>
    <row r="212" spans="1:5" x14ac:dyDescent="0.2">
      <c r="A212" s="42">
        <v>5611</v>
      </c>
      <c r="B212" s="40" t="s">
        <v>383</v>
      </c>
      <c r="C212" s="43">
        <v>7249937.4699999997</v>
      </c>
      <c r="D212" s="44">
        <f t="shared" si="38"/>
        <v>1</v>
      </c>
      <c r="E212" s="40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tabSelected="1" zoomScaleNormal="100" workbookViewId="0">
      <selection sqref="A1:F1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64" t="s">
        <v>601</v>
      </c>
      <c r="B1" s="169"/>
      <c r="C1" s="169"/>
      <c r="D1" s="169"/>
      <c r="E1" s="169"/>
      <c r="F1" s="169"/>
      <c r="G1" s="10" t="s">
        <v>498</v>
      </c>
      <c r="H1" s="19">
        <v>2024</v>
      </c>
    </row>
    <row r="2" spans="1:8" s="11" customFormat="1" ht="18.95" customHeight="1" x14ac:dyDescent="0.25">
      <c r="A2" s="164" t="s">
        <v>502</v>
      </c>
      <c r="B2" s="169"/>
      <c r="C2" s="169"/>
      <c r="D2" s="169"/>
      <c r="E2" s="169"/>
      <c r="F2" s="169"/>
      <c r="G2" s="10" t="s">
        <v>499</v>
      </c>
      <c r="H2" s="19" t="s">
        <v>501</v>
      </c>
    </row>
    <row r="3" spans="1:8" s="11" customFormat="1" ht="18.95" customHeight="1" x14ac:dyDescent="0.25">
      <c r="A3" s="164" t="s">
        <v>602</v>
      </c>
      <c r="B3" s="169"/>
      <c r="C3" s="169"/>
      <c r="D3" s="169"/>
      <c r="E3" s="169"/>
      <c r="F3" s="169"/>
      <c r="G3" s="10" t="s">
        <v>500</v>
      </c>
      <c r="H3" s="19">
        <v>2</v>
      </c>
    </row>
    <row r="4" spans="1:8" s="11" customFormat="1" ht="18.95" customHeight="1" x14ac:dyDescent="0.25">
      <c r="A4" s="164" t="s">
        <v>516</v>
      </c>
      <c r="B4" s="169"/>
      <c r="C4" s="169"/>
      <c r="D4" s="169"/>
      <c r="E4" s="169"/>
      <c r="F4" s="169"/>
      <c r="G4" s="10"/>
      <c r="H4" s="19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8">
        <v>0</v>
      </c>
    </row>
    <row r="10" spans="1:8" x14ac:dyDescent="0.2">
      <c r="A10" s="16">
        <v>1115</v>
      </c>
      <c r="B10" s="14" t="s">
        <v>118</v>
      </c>
      <c r="C10" s="18">
        <v>0</v>
      </c>
    </row>
    <row r="11" spans="1:8" x14ac:dyDescent="0.2">
      <c r="A11" s="16">
        <v>1121</v>
      </c>
      <c r="B11" s="14" t="s">
        <v>119</v>
      </c>
      <c r="C11" s="18">
        <v>0</v>
      </c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115</v>
      </c>
    </row>
    <row r="15" spans="1:8" x14ac:dyDescent="0.2">
      <c r="A15" s="16">
        <v>1122</v>
      </c>
      <c r="B15" s="14" t="s">
        <v>121</v>
      </c>
      <c r="C15" s="18">
        <v>266226.95</v>
      </c>
      <c r="D15" s="18">
        <v>-77542.210000000006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122</v>
      </c>
      <c r="C16" s="18">
        <v>-109525.95</v>
      </c>
      <c r="D16" s="18">
        <v>5934804.1900000004</v>
      </c>
      <c r="E16" s="18">
        <v>0</v>
      </c>
      <c r="F16" s="18">
        <v>0</v>
      </c>
      <c r="G16" s="18">
        <v>0</v>
      </c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8">
        <v>88348.15</v>
      </c>
      <c r="D20" s="18">
        <v>88348.15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129</v>
      </c>
      <c r="C21" s="18">
        <v>20000</v>
      </c>
      <c r="D21" s="18">
        <v>20000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482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483</v>
      </c>
      <c r="C23" s="18">
        <v>226148.23</v>
      </c>
      <c r="D23" s="18">
        <v>226148.23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130</v>
      </c>
      <c r="C24" s="18">
        <v>1126428.44</v>
      </c>
      <c r="D24" s="18">
        <v>1126428.44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131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132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133</v>
      </c>
      <c r="C27" s="18">
        <v>2833976.97</v>
      </c>
      <c r="D27" s="18">
        <v>2833976.97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8">
        <f>SUM(C33:C37)</f>
        <v>0</v>
      </c>
    </row>
    <row r="33" spans="1:8" x14ac:dyDescent="0.2">
      <c r="A33" s="16">
        <v>1141</v>
      </c>
      <c r="B33" s="14" t="s">
        <v>137</v>
      </c>
      <c r="C33" s="18">
        <v>0</v>
      </c>
    </row>
    <row r="34" spans="1:8" x14ac:dyDescent="0.2">
      <c r="A34" s="16">
        <v>1142</v>
      </c>
      <c r="B34" s="14" t="s">
        <v>138</v>
      </c>
      <c r="C34" s="18">
        <v>0</v>
      </c>
    </row>
    <row r="35" spans="1:8" x14ac:dyDescent="0.2">
      <c r="A35" s="16">
        <v>1143</v>
      </c>
      <c r="B35" s="14" t="s">
        <v>139</v>
      </c>
      <c r="C35" s="18">
        <v>0</v>
      </c>
    </row>
    <row r="36" spans="1:8" x14ac:dyDescent="0.2">
      <c r="A36" s="16">
        <v>1144</v>
      </c>
      <c r="B36" s="14" t="s">
        <v>140</v>
      </c>
      <c r="C36" s="18">
        <v>0</v>
      </c>
    </row>
    <row r="37" spans="1:8" x14ac:dyDescent="0.2">
      <c r="A37" s="16">
        <v>1145</v>
      </c>
      <c r="B37" s="14" t="s">
        <v>141</v>
      </c>
      <c r="C37" s="18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8">
        <f>C42</f>
        <v>0</v>
      </c>
    </row>
    <row r="42" spans="1:8" x14ac:dyDescent="0.2">
      <c r="A42" s="16">
        <v>1151</v>
      </c>
      <c r="B42" s="14" t="s">
        <v>145</v>
      </c>
      <c r="C42" s="18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8">
        <v>0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8">
        <v>0</v>
      </c>
    </row>
    <row r="51" spans="1:10" x14ac:dyDescent="0.2">
      <c r="A51" s="16">
        <v>1212</v>
      </c>
      <c r="B51" s="14" t="s">
        <v>560</v>
      </c>
      <c r="C51" s="18">
        <v>0</v>
      </c>
    </row>
    <row r="52" spans="1:10" x14ac:dyDescent="0.2">
      <c r="A52" s="16">
        <v>1214</v>
      </c>
      <c r="B52" s="14" t="s">
        <v>147</v>
      </c>
      <c r="C52" s="18">
        <v>0</v>
      </c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8">
        <f>SUM(C57:C63)</f>
        <v>342190354.56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150</v>
      </c>
      <c r="C57" s="18">
        <v>42983649.960000001</v>
      </c>
      <c r="D57" s="139"/>
      <c r="E57" s="139"/>
      <c r="F57" s="14" t="s">
        <v>604</v>
      </c>
      <c r="G57" s="14">
        <v>0</v>
      </c>
    </row>
    <row r="58" spans="1:10" x14ac:dyDescent="0.2">
      <c r="A58" s="16">
        <v>1232</v>
      </c>
      <c r="B58" s="14" t="s">
        <v>151</v>
      </c>
      <c r="C58" s="18">
        <v>0</v>
      </c>
      <c r="D58" s="18">
        <v>0</v>
      </c>
      <c r="E58" s="18">
        <v>0</v>
      </c>
      <c r="F58" s="14" t="s">
        <v>603</v>
      </c>
      <c r="G58" s="14">
        <v>2</v>
      </c>
    </row>
    <row r="59" spans="1:10" x14ac:dyDescent="0.2">
      <c r="A59" s="16">
        <v>1233</v>
      </c>
      <c r="B59" s="14" t="s">
        <v>152</v>
      </c>
      <c r="C59" s="18">
        <v>150371974.59</v>
      </c>
      <c r="D59" s="18">
        <v>0</v>
      </c>
      <c r="E59" s="18">
        <v>0</v>
      </c>
      <c r="F59" s="14" t="s">
        <v>603</v>
      </c>
      <c r="G59" s="14">
        <v>3.3</v>
      </c>
    </row>
    <row r="60" spans="1:10" x14ac:dyDescent="0.2">
      <c r="A60" s="16">
        <v>1234</v>
      </c>
      <c r="B60" s="14" t="s">
        <v>153</v>
      </c>
      <c r="C60" s="18">
        <v>0</v>
      </c>
      <c r="D60" s="18">
        <v>0</v>
      </c>
      <c r="E60" s="18">
        <v>0</v>
      </c>
      <c r="F60" s="14" t="s">
        <v>603</v>
      </c>
      <c r="G60" s="14">
        <v>4</v>
      </c>
    </row>
    <row r="61" spans="1:10" x14ac:dyDescent="0.2">
      <c r="A61" s="16">
        <v>1235</v>
      </c>
      <c r="B61" s="14" t="s">
        <v>154</v>
      </c>
      <c r="C61" s="18">
        <v>121791510.94</v>
      </c>
      <c r="D61" s="18">
        <v>0</v>
      </c>
      <c r="E61" s="18">
        <v>0</v>
      </c>
      <c r="F61" s="14" t="s">
        <v>604</v>
      </c>
      <c r="G61" s="14">
        <v>0</v>
      </c>
    </row>
    <row r="62" spans="1:10" x14ac:dyDescent="0.2">
      <c r="A62" s="16">
        <v>1236</v>
      </c>
      <c r="B62" s="14" t="s">
        <v>155</v>
      </c>
      <c r="C62" s="18">
        <v>24976954.059999999</v>
      </c>
      <c r="D62" s="18">
        <v>0</v>
      </c>
      <c r="E62" s="18">
        <v>0</v>
      </c>
      <c r="F62" s="14" t="s">
        <v>604</v>
      </c>
      <c r="G62" s="14">
        <v>0</v>
      </c>
    </row>
    <row r="63" spans="1:10" x14ac:dyDescent="0.2">
      <c r="A63" s="16">
        <v>1239</v>
      </c>
      <c r="B63" s="14" t="s">
        <v>156</v>
      </c>
      <c r="C63" s="18">
        <v>2066265.01</v>
      </c>
      <c r="D63" s="18">
        <v>0</v>
      </c>
      <c r="E63" s="18">
        <v>0</v>
      </c>
      <c r="F63" s="14" t="s">
        <v>603</v>
      </c>
      <c r="G63" s="14">
        <v>5</v>
      </c>
    </row>
    <row r="64" spans="1:10" x14ac:dyDescent="0.2">
      <c r="A64" s="16">
        <v>1240</v>
      </c>
      <c r="B64" s="14" t="s">
        <v>157</v>
      </c>
      <c r="C64" s="18">
        <f>SUM(C65:C72)</f>
        <v>188443242.24000001</v>
      </c>
      <c r="D64" s="18">
        <f t="shared" ref="D64:E64" si="0">SUM(D65:D72)</f>
        <v>0</v>
      </c>
      <c r="E64" s="18">
        <v>44828553.860000014</v>
      </c>
    </row>
    <row r="65" spans="1:9" x14ac:dyDescent="0.2">
      <c r="A65" s="16">
        <v>1241</v>
      </c>
      <c r="B65" s="14" t="s">
        <v>158</v>
      </c>
      <c r="C65" s="18">
        <v>15538777.68</v>
      </c>
      <c r="D65" s="18">
        <v>0</v>
      </c>
      <c r="E65" s="18">
        <v>123775.25</v>
      </c>
      <c r="F65" s="14" t="s">
        <v>603</v>
      </c>
      <c r="G65" s="14">
        <v>10</v>
      </c>
    </row>
    <row r="66" spans="1:9" x14ac:dyDescent="0.2">
      <c r="A66" s="16">
        <v>1242</v>
      </c>
      <c r="B66" s="14" t="s">
        <v>159</v>
      </c>
      <c r="C66" s="18">
        <v>2260669.5499999998</v>
      </c>
      <c r="D66" s="18">
        <v>0</v>
      </c>
      <c r="E66" s="18">
        <v>0</v>
      </c>
      <c r="F66" s="14" t="s">
        <v>603</v>
      </c>
      <c r="G66" s="14">
        <v>10</v>
      </c>
    </row>
    <row r="67" spans="1:9" x14ac:dyDescent="0.2">
      <c r="A67" s="16">
        <v>1243</v>
      </c>
      <c r="B67" s="14" t="s">
        <v>160</v>
      </c>
      <c r="C67" s="18">
        <v>398483.20000000001</v>
      </c>
      <c r="D67" s="18">
        <v>0</v>
      </c>
      <c r="E67" s="18">
        <v>0</v>
      </c>
      <c r="F67" s="14" t="s">
        <v>603</v>
      </c>
      <c r="G67" s="14">
        <v>10</v>
      </c>
    </row>
    <row r="68" spans="1:9" x14ac:dyDescent="0.2">
      <c r="A68" s="16">
        <v>1244</v>
      </c>
      <c r="B68" s="14" t="s">
        <v>161</v>
      </c>
      <c r="C68" s="18">
        <v>62569245.969999999</v>
      </c>
      <c r="D68" s="18">
        <v>0</v>
      </c>
      <c r="E68" s="18">
        <v>0</v>
      </c>
      <c r="F68" s="14" t="s">
        <v>603</v>
      </c>
      <c r="G68" s="14">
        <v>20</v>
      </c>
    </row>
    <row r="69" spans="1:9" x14ac:dyDescent="0.2">
      <c r="A69" s="16">
        <v>1245</v>
      </c>
      <c r="B69" s="14" t="s">
        <v>162</v>
      </c>
      <c r="C69" s="18">
        <v>1019019.27</v>
      </c>
      <c r="D69" s="18">
        <v>0</v>
      </c>
      <c r="E69" s="18"/>
      <c r="F69" s="14" t="s">
        <v>603</v>
      </c>
      <c r="G69" s="14">
        <v>10</v>
      </c>
    </row>
    <row r="70" spans="1:9" x14ac:dyDescent="0.2">
      <c r="A70" s="16">
        <v>1246</v>
      </c>
      <c r="B70" s="14" t="s">
        <v>163</v>
      </c>
      <c r="C70" s="18">
        <v>105798594.17</v>
      </c>
      <c r="D70" s="18">
        <v>0</v>
      </c>
      <c r="E70" s="18">
        <v>44704778.610000014</v>
      </c>
      <c r="F70" s="14" t="s">
        <v>603</v>
      </c>
      <c r="G70" s="14">
        <v>25</v>
      </c>
    </row>
    <row r="71" spans="1:9" x14ac:dyDescent="0.2">
      <c r="A71" s="16">
        <v>1247</v>
      </c>
      <c r="B71" s="14" t="s">
        <v>164</v>
      </c>
      <c r="C71" s="18">
        <v>858452.4</v>
      </c>
      <c r="D71" s="18">
        <v>0</v>
      </c>
      <c r="E71" s="18">
        <v>0</v>
      </c>
      <c r="F71" s="14" t="s">
        <v>603</v>
      </c>
      <c r="G71" s="14">
        <v>10</v>
      </c>
    </row>
    <row r="72" spans="1:9" x14ac:dyDescent="0.2">
      <c r="A72" s="16">
        <v>1248</v>
      </c>
      <c r="B72" s="14" t="s">
        <v>165</v>
      </c>
      <c r="C72" s="18">
        <v>0</v>
      </c>
      <c r="D72" s="18">
        <v>0</v>
      </c>
      <c r="E72" s="18">
        <v>0</v>
      </c>
      <c r="F72" s="14" t="s">
        <v>604</v>
      </c>
      <c r="G72" s="14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8">
        <f>SUM(C77:C81)</f>
        <v>7189215.4000000004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168</v>
      </c>
      <c r="C77" s="18">
        <v>1257941.75</v>
      </c>
      <c r="D77" s="18">
        <v>0</v>
      </c>
      <c r="E77" s="18">
        <v>0</v>
      </c>
      <c r="F77" s="14" t="s">
        <v>603</v>
      </c>
      <c r="G77" s="14">
        <v>10</v>
      </c>
    </row>
    <row r="78" spans="1:9" x14ac:dyDescent="0.2">
      <c r="A78" s="16">
        <v>1252</v>
      </c>
      <c r="B78" s="14" t="s">
        <v>169</v>
      </c>
      <c r="C78" s="18">
        <v>0</v>
      </c>
      <c r="D78" s="18">
        <v>0</v>
      </c>
      <c r="E78" s="18">
        <v>0</v>
      </c>
      <c r="F78" s="14" t="s">
        <v>603</v>
      </c>
      <c r="G78" s="14">
        <v>10</v>
      </c>
    </row>
    <row r="79" spans="1:9" x14ac:dyDescent="0.2">
      <c r="A79" s="16">
        <v>1253</v>
      </c>
      <c r="B79" s="14" t="s">
        <v>170</v>
      </c>
      <c r="C79" s="18">
        <v>0</v>
      </c>
      <c r="D79" s="18">
        <v>0</v>
      </c>
      <c r="E79" s="18">
        <v>0</v>
      </c>
      <c r="F79" s="14" t="s">
        <v>603</v>
      </c>
      <c r="G79" s="14">
        <v>10</v>
      </c>
    </row>
    <row r="80" spans="1:9" x14ac:dyDescent="0.2">
      <c r="A80" s="16">
        <v>1254</v>
      </c>
      <c r="B80" s="14" t="s">
        <v>171</v>
      </c>
      <c r="C80" s="18">
        <v>5931273.6500000004</v>
      </c>
      <c r="D80" s="18">
        <v>0</v>
      </c>
      <c r="E80" s="18">
        <v>0</v>
      </c>
      <c r="F80" s="14" t="s">
        <v>603</v>
      </c>
      <c r="G80" s="14">
        <v>10</v>
      </c>
    </row>
    <row r="81" spans="1:8" x14ac:dyDescent="0.2">
      <c r="A81" s="16">
        <v>1259</v>
      </c>
      <c r="B81" s="14" t="s">
        <v>172</v>
      </c>
      <c r="C81" s="18">
        <v>0</v>
      </c>
      <c r="D81" s="18">
        <v>0</v>
      </c>
      <c r="E81" s="18">
        <v>0</v>
      </c>
      <c r="F81" s="14" t="s">
        <v>603</v>
      </c>
      <c r="G81" s="14">
        <v>10</v>
      </c>
    </row>
    <row r="82" spans="1:8" x14ac:dyDescent="0.2">
      <c r="A82" s="16">
        <v>1270</v>
      </c>
      <c r="B82" s="14" t="s">
        <v>173</v>
      </c>
      <c r="C82" s="18">
        <f>SUM(C83:C88)</f>
        <v>0</v>
      </c>
      <c r="D82" s="139"/>
      <c r="E82" s="139"/>
    </row>
    <row r="83" spans="1:8" x14ac:dyDescent="0.2">
      <c r="A83" s="16">
        <v>1271</v>
      </c>
      <c r="B83" s="14" t="s">
        <v>174</v>
      </c>
      <c r="C83" s="18">
        <v>0</v>
      </c>
      <c r="D83" s="139"/>
      <c r="E83" s="139"/>
    </row>
    <row r="84" spans="1:8" x14ac:dyDescent="0.2">
      <c r="A84" s="16">
        <v>1272</v>
      </c>
      <c r="B84" s="14" t="s">
        <v>175</v>
      </c>
      <c r="C84" s="18">
        <v>0</v>
      </c>
      <c r="D84" s="139"/>
      <c r="E84" s="139"/>
    </row>
    <row r="85" spans="1:8" x14ac:dyDescent="0.2">
      <c r="A85" s="16">
        <v>1273</v>
      </c>
      <c r="B85" s="14" t="s">
        <v>176</v>
      </c>
      <c r="C85" s="18">
        <v>0</v>
      </c>
      <c r="D85" s="139"/>
      <c r="E85" s="139"/>
    </row>
    <row r="86" spans="1:8" x14ac:dyDescent="0.2">
      <c r="A86" s="16">
        <v>1274</v>
      </c>
      <c r="B86" s="14" t="s">
        <v>177</v>
      </c>
      <c r="C86" s="18">
        <v>0</v>
      </c>
      <c r="D86" s="139"/>
      <c r="E86" s="139"/>
    </row>
    <row r="87" spans="1:8" x14ac:dyDescent="0.2">
      <c r="A87" s="16">
        <v>1275</v>
      </c>
      <c r="B87" s="14" t="s">
        <v>178</v>
      </c>
      <c r="C87" s="18">
        <v>0</v>
      </c>
      <c r="D87" s="139"/>
      <c r="E87" s="139"/>
    </row>
    <row r="88" spans="1:8" x14ac:dyDescent="0.2">
      <c r="A88" s="16">
        <v>1279</v>
      </c>
      <c r="B88" s="14" t="s">
        <v>179</v>
      </c>
      <c r="C88" s="18">
        <v>0</v>
      </c>
      <c r="D88" s="139"/>
      <c r="E88" s="139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8">
        <f>SUM(C93:C94)</f>
        <v>0</v>
      </c>
    </row>
    <row r="93" spans="1:8" x14ac:dyDescent="0.2">
      <c r="A93" s="16">
        <v>1161</v>
      </c>
      <c r="B93" s="14" t="s">
        <v>182</v>
      </c>
      <c r="C93" s="18">
        <v>0</v>
      </c>
    </row>
    <row r="94" spans="1:8" x14ac:dyDescent="0.2">
      <c r="A94" s="16">
        <v>1162</v>
      </c>
      <c r="B94" s="14" t="s">
        <v>183</v>
      </c>
      <c r="C94" s="18">
        <v>0</v>
      </c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8">
        <f>SUM(C99:C102)</f>
        <v>0</v>
      </c>
    </row>
    <row r="99" spans="1:8" x14ac:dyDescent="0.2">
      <c r="A99" s="16">
        <v>1191</v>
      </c>
      <c r="B99" s="14" t="s">
        <v>485</v>
      </c>
      <c r="C99" s="18">
        <v>0</v>
      </c>
    </row>
    <row r="100" spans="1:8" x14ac:dyDescent="0.2">
      <c r="A100" s="16">
        <v>1192</v>
      </c>
      <c r="B100" s="14" t="s">
        <v>486</v>
      </c>
      <c r="C100" s="18">
        <v>0</v>
      </c>
    </row>
    <row r="101" spans="1:8" x14ac:dyDescent="0.2">
      <c r="A101" s="16">
        <v>1193</v>
      </c>
      <c r="B101" s="14" t="s">
        <v>487</v>
      </c>
      <c r="C101" s="18">
        <v>0</v>
      </c>
    </row>
    <row r="102" spans="1:8" x14ac:dyDescent="0.2">
      <c r="A102" s="16">
        <v>1194</v>
      </c>
      <c r="B102" s="14" t="s">
        <v>488</v>
      </c>
      <c r="C102" s="18">
        <v>0</v>
      </c>
    </row>
    <row r="103" spans="1:8" x14ac:dyDescent="0.2">
      <c r="A103" s="16">
        <v>1290</v>
      </c>
      <c r="B103" s="14" t="s">
        <v>184</v>
      </c>
      <c r="C103" s="18">
        <f>SUM(C104:C106)</f>
        <v>0</v>
      </c>
    </row>
    <row r="104" spans="1:8" x14ac:dyDescent="0.2">
      <c r="A104" s="16">
        <v>1291</v>
      </c>
      <c r="B104" s="14" t="s">
        <v>185</v>
      </c>
      <c r="C104" s="18">
        <v>0</v>
      </c>
    </row>
    <row r="105" spans="1:8" x14ac:dyDescent="0.2">
      <c r="A105" s="16">
        <v>1292</v>
      </c>
      <c r="B105" s="14" t="s">
        <v>186</v>
      </c>
      <c r="C105" s="18">
        <v>0</v>
      </c>
    </row>
    <row r="106" spans="1:8" x14ac:dyDescent="0.2">
      <c r="A106" s="16">
        <v>1293</v>
      </c>
      <c r="B106" s="14" t="s">
        <v>187</v>
      </c>
      <c r="C106" s="18">
        <v>0</v>
      </c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8">
        <f>SUM(C111:C119)</f>
        <v>9798482.9800000004</v>
      </c>
      <c r="D110" s="18">
        <f>SUM(D111:D119)</f>
        <v>9798482.9800000004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190</v>
      </c>
      <c r="C111" s="18">
        <v>0</v>
      </c>
      <c r="D111" s="18">
        <f>C111</f>
        <v>0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191</v>
      </c>
      <c r="C112" s="18">
        <v>1326940.24</v>
      </c>
      <c r="D112" s="18">
        <f t="shared" ref="D112:D119" si="1">C112</f>
        <v>1326940.24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192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193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194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195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196</v>
      </c>
      <c r="C117" s="18">
        <v>5518506.9500000002</v>
      </c>
      <c r="D117" s="18">
        <f t="shared" si="1"/>
        <v>5518506.9500000002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197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198</v>
      </c>
      <c r="C119" s="18">
        <v>2953035.79</v>
      </c>
      <c r="D119" s="18">
        <f t="shared" si="1"/>
        <v>2953035.79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199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200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201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202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8">
        <f>SUM(C128:C133)</f>
        <v>0</v>
      </c>
    </row>
    <row r="128" spans="1:8" x14ac:dyDescent="0.2">
      <c r="A128" s="16">
        <v>2161</v>
      </c>
      <c r="B128" s="14" t="s">
        <v>204</v>
      </c>
      <c r="C128" s="18">
        <v>0</v>
      </c>
    </row>
    <row r="129" spans="1:8" x14ac:dyDescent="0.2">
      <c r="A129" s="16">
        <v>2162</v>
      </c>
      <c r="B129" s="14" t="s">
        <v>205</v>
      </c>
      <c r="C129" s="18">
        <v>0</v>
      </c>
    </row>
    <row r="130" spans="1:8" x14ac:dyDescent="0.2">
      <c r="A130" s="16">
        <v>2163</v>
      </c>
      <c r="B130" s="14" t="s">
        <v>206</v>
      </c>
      <c r="C130" s="18">
        <v>0</v>
      </c>
    </row>
    <row r="131" spans="1:8" x14ac:dyDescent="0.2">
      <c r="A131" s="16">
        <v>2164</v>
      </c>
      <c r="B131" s="14" t="s">
        <v>207</v>
      </c>
      <c r="C131" s="18">
        <v>0</v>
      </c>
    </row>
    <row r="132" spans="1:8" x14ac:dyDescent="0.2">
      <c r="A132" s="16">
        <v>2165</v>
      </c>
      <c r="B132" s="14" t="s">
        <v>208</v>
      </c>
      <c r="C132" s="18">
        <v>0</v>
      </c>
    </row>
    <row r="133" spans="1:8" x14ac:dyDescent="0.2">
      <c r="A133" s="16">
        <v>2166</v>
      </c>
      <c r="B133" s="14" t="s">
        <v>209</v>
      </c>
      <c r="C133" s="18">
        <v>0</v>
      </c>
    </row>
    <row r="134" spans="1:8" x14ac:dyDescent="0.2">
      <c r="A134" s="16">
        <v>2250</v>
      </c>
      <c r="B134" s="14" t="s">
        <v>210</v>
      </c>
      <c r="C134" s="18">
        <f>SUM(C135:C140)</f>
        <v>0</v>
      </c>
    </row>
    <row r="135" spans="1:8" x14ac:dyDescent="0.2">
      <c r="A135" s="16">
        <v>2251</v>
      </c>
      <c r="B135" s="14" t="s">
        <v>211</v>
      </c>
      <c r="C135" s="18">
        <v>0</v>
      </c>
    </row>
    <row r="136" spans="1:8" x14ac:dyDescent="0.2">
      <c r="A136" s="16">
        <v>2252</v>
      </c>
      <c r="B136" s="14" t="s">
        <v>212</v>
      </c>
      <c r="C136" s="18">
        <v>0</v>
      </c>
    </row>
    <row r="137" spans="1:8" x14ac:dyDescent="0.2">
      <c r="A137" s="16">
        <v>2253</v>
      </c>
      <c r="B137" s="14" t="s">
        <v>213</v>
      </c>
      <c r="C137" s="18">
        <v>0</v>
      </c>
    </row>
    <row r="138" spans="1:8" x14ac:dyDescent="0.2">
      <c r="A138" s="16">
        <v>2254</v>
      </c>
      <c r="B138" s="14" t="s">
        <v>214</v>
      </c>
      <c r="C138" s="18">
        <v>0</v>
      </c>
    </row>
    <row r="139" spans="1:8" x14ac:dyDescent="0.2">
      <c r="A139" s="16">
        <v>2255</v>
      </c>
      <c r="B139" s="14" t="s">
        <v>215</v>
      </c>
      <c r="C139" s="18">
        <v>0</v>
      </c>
    </row>
    <row r="140" spans="1:8" x14ac:dyDescent="0.2">
      <c r="A140" s="16">
        <v>2256</v>
      </c>
      <c r="B140" s="14" t="s">
        <v>216</v>
      </c>
      <c r="C140" s="18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8">
        <f>SUM(C145:C147)</f>
        <v>0</v>
      </c>
    </row>
    <row r="145" spans="1:5" x14ac:dyDescent="0.2">
      <c r="A145" s="16">
        <v>2151</v>
      </c>
      <c r="B145" s="14" t="s">
        <v>568</v>
      </c>
      <c r="C145" s="18">
        <v>0</v>
      </c>
    </row>
    <row r="146" spans="1:5" x14ac:dyDescent="0.2">
      <c r="A146" s="16">
        <v>2152</v>
      </c>
      <c r="B146" s="14" t="s">
        <v>569</v>
      </c>
      <c r="C146" s="18">
        <v>0</v>
      </c>
    </row>
    <row r="147" spans="1:5" x14ac:dyDescent="0.2">
      <c r="A147" s="16">
        <v>2159</v>
      </c>
      <c r="B147" s="14" t="s">
        <v>217</v>
      </c>
      <c r="C147" s="18">
        <v>0</v>
      </c>
    </row>
    <row r="148" spans="1:5" x14ac:dyDescent="0.2">
      <c r="A148" s="16">
        <v>2240</v>
      </c>
      <c r="B148" s="14" t="s">
        <v>219</v>
      </c>
      <c r="C148" s="18">
        <f>SUM(C149:C151)</f>
        <v>0</v>
      </c>
    </row>
    <row r="149" spans="1:5" x14ac:dyDescent="0.2">
      <c r="A149" s="16">
        <v>2241</v>
      </c>
      <c r="B149" s="14" t="s">
        <v>220</v>
      </c>
      <c r="C149" s="18">
        <v>0</v>
      </c>
    </row>
    <row r="150" spans="1:5" x14ac:dyDescent="0.2">
      <c r="A150" s="16">
        <v>2242</v>
      </c>
      <c r="B150" s="14" t="s">
        <v>221</v>
      </c>
      <c r="C150" s="18">
        <v>0</v>
      </c>
    </row>
    <row r="151" spans="1:5" x14ac:dyDescent="0.2">
      <c r="A151" s="16">
        <v>2249</v>
      </c>
      <c r="B151" s="14" t="s">
        <v>222</v>
      </c>
      <c r="C151" s="18">
        <v>0</v>
      </c>
    </row>
    <row r="153" spans="1:5" x14ac:dyDescent="0.2">
      <c r="A153" s="119" t="s">
        <v>570</v>
      </c>
      <c r="B153" s="119"/>
      <c r="C153" s="119"/>
      <c r="D153" s="119"/>
      <c r="E153" s="119"/>
    </row>
    <row r="154" spans="1:5" x14ac:dyDescent="0.2">
      <c r="A154" s="120" t="s">
        <v>86</v>
      </c>
      <c r="B154" s="120" t="s">
        <v>83</v>
      </c>
      <c r="C154" s="120" t="s">
        <v>84</v>
      </c>
      <c r="D154" s="121" t="s">
        <v>87</v>
      </c>
      <c r="E154" s="121" t="s">
        <v>127</v>
      </c>
    </row>
    <row r="155" spans="1:5" x14ac:dyDescent="0.2">
      <c r="A155" s="122">
        <v>2170</v>
      </c>
      <c r="B155" s="123" t="s">
        <v>571</v>
      </c>
      <c r="C155" s="124">
        <f>SUM(C156:C158)</f>
        <v>0</v>
      </c>
      <c r="D155" s="123"/>
      <c r="E155" s="123"/>
    </row>
    <row r="156" spans="1:5" x14ac:dyDescent="0.2">
      <c r="A156" s="122">
        <v>2171</v>
      </c>
      <c r="B156" s="123" t="s">
        <v>572</v>
      </c>
      <c r="C156" s="124">
        <v>0</v>
      </c>
      <c r="D156" s="123"/>
      <c r="E156" s="123"/>
    </row>
    <row r="157" spans="1:5" x14ac:dyDescent="0.2">
      <c r="A157" s="122">
        <v>2172</v>
      </c>
      <c r="B157" s="123" t="s">
        <v>573</v>
      </c>
      <c r="C157" s="124">
        <v>0</v>
      </c>
      <c r="D157" s="123"/>
      <c r="E157" s="123"/>
    </row>
    <row r="158" spans="1:5" x14ac:dyDescent="0.2">
      <c r="A158" s="122">
        <v>2179</v>
      </c>
      <c r="B158" s="123" t="s">
        <v>574</v>
      </c>
      <c r="C158" s="124">
        <v>0</v>
      </c>
      <c r="D158" s="123"/>
      <c r="E158" s="123"/>
    </row>
    <row r="159" spans="1:5" x14ac:dyDescent="0.2">
      <c r="A159" s="122">
        <v>2260</v>
      </c>
      <c r="B159" s="123" t="s">
        <v>575</v>
      </c>
      <c r="C159" s="124">
        <f>SUM(C160:C163)</f>
        <v>0</v>
      </c>
      <c r="D159" s="123"/>
      <c r="E159" s="123"/>
    </row>
    <row r="160" spans="1:5" x14ac:dyDescent="0.2">
      <c r="A160" s="122">
        <v>2261</v>
      </c>
      <c r="B160" s="123" t="s">
        <v>576</v>
      </c>
      <c r="C160" s="124">
        <v>0</v>
      </c>
      <c r="D160" s="123"/>
      <c r="E160" s="123"/>
    </row>
    <row r="161" spans="1:5" x14ac:dyDescent="0.2">
      <c r="A161" s="122">
        <v>2262</v>
      </c>
      <c r="B161" s="123" t="s">
        <v>577</v>
      </c>
      <c r="C161" s="124">
        <v>0</v>
      </c>
      <c r="D161" s="123"/>
      <c r="E161" s="123"/>
    </row>
    <row r="162" spans="1:5" x14ac:dyDescent="0.2">
      <c r="A162" s="122">
        <v>2263</v>
      </c>
      <c r="B162" s="123" t="s">
        <v>578</v>
      </c>
      <c r="C162" s="124">
        <v>0</v>
      </c>
      <c r="D162" s="123"/>
      <c r="E162" s="123"/>
    </row>
    <row r="163" spans="1:5" x14ac:dyDescent="0.2">
      <c r="A163" s="122">
        <v>2269</v>
      </c>
      <c r="B163" s="123" t="s">
        <v>579</v>
      </c>
      <c r="C163" s="124">
        <v>0</v>
      </c>
      <c r="D163" s="123"/>
      <c r="E163" s="123"/>
    </row>
    <row r="164" spans="1:5" x14ac:dyDescent="0.2">
      <c r="A164" s="123"/>
      <c r="B164" s="123"/>
      <c r="C164" s="123"/>
      <c r="D164" s="123"/>
      <c r="E164" s="123"/>
    </row>
    <row r="165" spans="1:5" x14ac:dyDescent="0.2">
      <c r="A165" s="119" t="s">
        <v>580</v>
      </c>
      <c r="B165" s="119"/>
      <c r="C165" s="119"/>
      <c r="D165" s="119"/>
      <c r="E165" s="119"/>
    </row>
    <row r="166" spans="1:5" x14ac:dyDescent="0.2">
      <c r="A166" s="120" t="s">
        <v>86</v>
      </c>
      <c r="B166" s="120" t="s">
        <v>83</v>
      </c>
      <c r="C166" s="120" t="s">
        <v>84</v>
      </c>
      <c r="D166" s="121" t="s">
        <v>87</v>
      </c>
      <c r="E166" s="121" t="s">
        <v>127</v>
      </c>
    </row>
    <row r="167" spans="1:5" x14ac:dyDescent="0.2">
      <c r="A167" s="122">
        <v>2190</v>
      </c>
      <c r="B167" s="123" t="s">
        <v>581</v>
      </c>
      <c r="C167" s="124">
        <f>SUM(C168:C170)</f>
        <v>0</v>
      </c>
      <c r="D167" s="123"/>
      <c r="E167" s="123"/>
    </row>
    <row r="168" spans="1:5" x14ac:dyDescent="0.2">
      <c r="A168" s="122">
        <v>2191</v>
      </c>
      <c r="B168" s="123" t="s">
        <v>582</v>
      </c>
      <c r="C168" s="124">
        <v>0</v>
      </c>
      <c r="D168" s="123"/>
      <c r="E168" s="123"/>
    </row>
    <row r="169" spans="1:5" x14ac:dyDescent="0.2">
      <c r="A169" s="122">
        <v>2192</v>
      </c>
      <c r="B169" s="123" t="s">
        <v>583</v>
      </c>
      <c r="C169" s="124">
        <v>0</v>
      </c>
      <c r="D169" s="123"/>
      <c r="E169" s="123"/>
    </row>
    <row r="170" spans="1:5" x14ac:dyDescent="0.2">
      <c r="A170" s="122">
        <v>2199</v>
      </c>
      <c r="B170" s="123" t="s">
        <v>218</v>
      </c>
      <c r="C170" s="124">
        <v>0</v>
      </c>
      <c r="D170" s="123"/>
      <c r="E170" s="123"/>
    </row>
    <row r="171" spans="1:5" x14ac:dyDescent="0.2">
      <c r="A171" s="123"/>
      <c r="B171" s="123"/>
      <c r="C171" s="123"/>
      <c r="D171" s="123"/>
      <c r="E171" s="123"/>
    </row>
    <row r="172" spans="1:5" x14ac:dyDescent="0.2">
      <c r="A172" s="123"/>
      <c r="B172" s="123"/>
      <c r="C172" s="123"/>
      <c r="D172" s="123"/>
      <c r="E172" s="123"/>
    </row>
    <row r="173" spans="1:5" x14ac:dyDescent="0.2">
      <c r="A173" s="123"/>
      <c r="B173" s="123" t="s">
        <v>518</v>
      </c>
      <c r="C173" s="123"/>
      <c r="D173" s="123"/>
      <c r="E173" s="123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0" t="s">
        <v>601</v>
      </c>
      <c r="B1" s="170"/>
      <c r="C1" s="170"/>
      <c r="D1" s="21" t="s">
        <v>498</v>
      </c>
      <c r="E1" s="22">
        <v>2024</v>
      </c>
    </row>
    <row r="2" spans="1:5" ht="18.95" customHeight="1" x14ac:dyDescent="0.2">
      <c r="A2" s="170" t="s">
        <v>504</v>
      </c>
      <c r="B2" s="170"/>
      <c r="C2" s="170"/>
      <c r="D2" s="21" t="s">
        <v>499</v>
      </c>
      <c r="E2" s="22" t="s">
        <v>501</v>
      </c>
    </row>
    <row r="3" spans="1:5" ht="18.95" customHeight="1" x14ac:dyDescent="0.2">
      <c r="A3" s="170" t="s">
        <v>602</v>
      </c>
      <c r="B3" s="170"/>
      <c r="C3" s="170"/>
      <c r="D3" s="21" t="s">
        <v>500</v>
      </c>
      <c r="E3" s="22">
        <v>2</v>
      </c>
    </row>
    <row r="4" spans="1:5" ht="18.95" customHeight="1" x14ac:dyDescent="0.2">
      <c r="A4" s="170" t="s">
        <v>516</v>
      </c>
      <c r="B4" s="170"/>
      <c r="C4" s="170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107</v>
      </c>
      <c r="B7" s="25"/>
      <c r="C7" s="25"/>
      <c r="D7" s="25"/>
      <c r="E7" s="25"/>
    </row>
    <row r="8" spans="1:5" x14ac:dyDescent="0.2">
      <c r="A8" s="26" t="s">
        <v>86</v>
      </c>
      <c r="B8" s="26" t="s">
        <v>83</v>
      </c>
      <c r="C8" s="26" t="s">
        <v>84</v>
      </c>
      <c r="D8" s="26" t="s">
        <v>85</v>
      </c>
      <c r="E8" s="26" t="s">
        <v>87</v>
      </c>
    </row>
    <row r="9" spans="1:5" x14ac:dyDescent="0.2">
      <c r="A9" s="27">
        <v>3110</v>
      </c>
      <c r="B9" s="23" t="s">
        <v>253</v>
      </c>
      <c r="C9" s="28">
        <v>162351437.34</v>
      </c>
    </row>
    <row r="10" spans="1:5" x14ac:dyDescent="0.2">
      <c r="A10" s="27">
        <v>3120</v>
      </c>
      <c r="B10" s="23" t="s">
        <v>384</v>
      </c>
      <c r="C10" s="28">
        <v>20031574.359999999</v>
      </c>
    </row>
    <row r="11" spans="1:5" x14ac:dyDescent="0.2">
      <c r="A11" s="27">
        <v>3130</v>
      </c>
      <c r="B11" s="23" t="s">
        <v>385</v>
      </c>
      <c r="C11" s="28">
        <v>0</v>
      </c>
    </row>
    <row r="13" spans="1:5" x14ac:dyDescent="0.2">
      <c r="A13" s="25" t="s">
        <v>108</v>
      </c>
      <c r="B13" s="25"/>
      <c r="C13" s="25"/>
      <c r="D13" s="25"/>
      <c r="E13" s="25"/>
    </row>
    <row r="14" spans="1:5" x14ac:dyDescent="0.2">
      <c r="A14" s="26" t="s">
        <v>86</v>
      </c>
      <c r="B14" s="26" t="s">
        <v>83</v>
      </c>
      <c r="C14" s="26" t="s">
        <v>84</v>
      </c>
      <c r="D14" s="26" t="s">
        <v>386</v>
      </c>
      <c r="E14" s="26"/>
    </row>
    <row r="15" spans="1:5" x14ac:dyDescent="0.2">
      <c r="A15" s="27">
        <v>3210</v>
      </c>
      <c r="B15" s="23" t="s">
        <v>387</v>
      </c>
      <c r="C15" s="28">
        <v>103090640.23</v>
      </c>
    </row>
    <row r="16" spans="1:5" x14ac:dyDescent="0.2">
      <c r="A16" s="27">
        <v>3220</v>
      </c>
      <c r="B16" s="23" t="s">
        <v>388</v>
      </c>
      <c r="C16" s="28">
        <v>234623107.91</v>
      </c>
    </row>
    <row r="17" spans="1:3" x14ac:dyDescent="0.2">
      <c r="A17" s="27">
        <v>3230</v>
      </c>
      <c r="B17" s="23" t="s">
        <v>389</v>
      </c>
      <c r="C17" s="28">
        <f>SUM(C18:C21)</f>
        <v>0</v>
      </c>
    </row>
    <row r="18" spans="1:3" x14ac:dyDescent="0.2">
      <c r="A18" s="27">
        <v>3231</v>
      </c>
      <c r="B18" s="23" t="s">
        <v>390</v>
      </c>
      <c r="C18" s="28">
        <v>0</v>
      </c>
    </row>
    <row r="19" spans="1:3" x14ac:dyDescent="0.2">
      <c r="A19" s="27">
        <v>3232</v>
      </c>
      <c r="B19" s="23" t="s">
        <v>391</v>
      </c>
      <c r="C19" s="28">
        <v>0</v>
      </c>
    </row>
    <row r="20" spans="1:3" x14ac:dyDescent="0.2">
      <c r="A20" s="27">
        <v>3233</v>
      </c>
      <c r="B20" s="23" t="s">
        <v>392</v>
      </c>
      <c r="C20" s="28">
        <v>0</v>
      </c>
    </row>
    <row r="21" spans="1:3" x14ac:dyDescent="0.2">
      <c r="A21" s="27">
        <v>3239</v>
      </c>
      <c r="B21" s="23" t="s">
        <v>393</v>
      </c>
      <c r="C21" s="28">
        <v>0</v>
      </c>
    </row>
    <row r="22" spans="1:3" x14ac:dyDescent="0.2">
      <c r="A22" s="27">
        <v>3240</v>
      </c>
      <c r="B22" s="23" t="s">
        <v>394</v>
      </c>
      <c r="C22" s="28">
        <f>SUM(C23:C25)</f>
        <v>0</v>
      </c>
    </row>
    <row r="23" spans="1:3" x14ac:dyDescent="0.2">
      <c r="A23" s="27">
        <v>3241</v>
      </c>
      <c r="B23" s="23" t="s">
        <v>395</v>
      </c>
      <c r="C23" s="28">
        <v>0</v>
      </c>
    </row>
    <row r="24" spans="1:3" x14ac:dyDescent="0.2">
      <c r="A24" s="27">
        <v>3242</v>
      </c>
      <c r="B24" s="23" t="s">
        <v>396</v>
      </c>
      <c r="C24" s="28">
        <v>0</v>
      </c>
    </row>
    <row r="25" spans="1:3" x14ac:dyDescent="0.2">
      <c r="A25" s="27">
        <v>3243</v>
      </c>
      <c r="B25" s="23" t="s">
        <v>397</v>
      </c>
      <c r="C25" s="28">
        <v>0</v>
      </c>
    </row>
    <row r="26" spans="1:3" x14ac:dyDescent="0.2">
      <c r="A26" s="27">
        <v>3250</v>
      </c>
      <c r="B26" s="23" t="s">
        <v>398</v>
      </c>
      <c r="C26" s="28">
        <f>SUM(C27:C28)</f>
        <v>0</v>
      </c>
    </row>
    <row r="27" spans="1:3" x14ac:dyDescent="0.2">
      <c r="A27" s="27">
        <v>3251</v>
      </c>
      <c r="B27" s="23" t="s">
        <v>399</v>
      </c>
      <c r="C27" s="28">
        <v>0</v>
      </c>
    </row>
    <row r="28" spans="1:3" x14ac:dyDescent="0.2">
      <c r="A28" s="27">
        <v>3252</v>
      </c>
      <c r="B28" s="23" t="s">
        <v>400</v>
      </c>
      <c r="C28" s="28">
        <v>0</v>
      </c>
    </row>
    <row r="30" spans="1:3" x14ac:dyDescent="0.2">
      <c r="B30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0" t="s">
        <v>601</v>
      </c>
      <c r="B1" s="170"/>
      <c r="C1" s="170"/>
      <c r="D1" s="21" t="s">
        <v>498</v>
      </c>
      <c r="E1" s="22">
        <v>2024</v>
      </c>
    </row>
    <row r="2" spans="1:5" s="29" customFormat="1" ht="18.95" customHeight="1" x14ac:dyDescent="0.25">
      <c r="A2" s="170" t="s">
        <v>505</v>
      </c>
      <c r="B2" s="170"/>
      <c r="C2" s="170"/>
      <c r="D2" s="21" t="s">
        <v>499</v>
      </c>
      <c r="E2" s="22" t="s">
        <v>501</v>
      </c>
    </row>
    <row r="3" spans="1:5" s="29" customFormat="1" ht="18.95" customHeight="1" x14ac:dyDescent="0.25">
      <c r="A3" s="170" t="s">
        <v>602</v>
      </c>
      <c r="B3" s="170"/>
      <c r="C3" s="170"/>
      <c r="D3" s="21" t="s">
        <v>500</v>
      </c>
      <c r="E3" s="22">
        <v>2</v>
      </c>
    </row>
    <row r="4" spans="1:5" s="29" customFormat="1" ht="18.95" customHeight="1" x14ac:dyDescent="0.25">
      <c r="A4" s="170" t="s">
        <v>516</v>
      </c>
      <c r="B4" s="170"/>
      <c r="C4" s="170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590</v>
      </c>
      <c r="B7" s="25"/>
      <c r="C7" s="25"/>
      <c r="D7" s="25"/>
      <c r="E7" s="150"/>
    </row>
    <row r="8" spans="1:5" x14ac:dyDescent="0.2">
      <c r="A8" s="26" t="s">
        <v>86</v>
      </c>
      <c r="B8" s="26" t="s">
        <v>83</v>
      </c>
      <c r="C8" s="81">
        <v>2024</v>
      </c>
      <c r="D8" s="81">
        <v>2023</v>
      </c>
      <c r="E8" s="151"/>
    </row>
    <row r="9" spans="1:5" x14ac:dyDescent="0.2">
      <c r="A9" s="27">
        <v>1111</v>
      </c>
      <c r="B9" s="23" t="s">
        <v>401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402</v>
      </c>
      <c r="C10" s="28">
        <v>79734877.159999996</v>
      </c>
      <c r="D10" s="28">
        <v>69203585.239999995</v>
      </c>
    </row>
    <row r="11" spans="1:5" x14ac:dyDescent="0.2">
      <c r="A11" s="27">
        <v>1113</v>
      </c>
      <c r="B11" s="23" t="s">
        <v>403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117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118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404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405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519</v>
      </c>
      <c r="C16" s="82">
        <f>SUM(C9:C15)</f>
        <v>79734877.159999996</v>
      </c>
      <c r="D16" s="82">
        <f>SUM(D9:D15)</f>
        <v>69203585.239999995</v>
      </c>
    </row>
    <row r="19" spans="1:4" x14ac:dyDescent="0.2">
      <c r="A19" s="25" t="s">
        <v>591</v>
      </c>
      <c r="B19" s="25"/>
      <c r="C19" s="25"/>
      <c r="D19" s="25"/>
    </row>
    <row r="20" spans="1:4" x14ac:dyDescent="0.2">
      <c r="A20" s="26" t="s">
        <v>86</v>
      </c>
      <c r="B20" s="26" t="s">
        <v>83</v>
      </c>
      <c r="C20" s="81">
        <v>2024</v>
      </c>
      <c r="D20" s="81">
        <v>2023</v>
      </c>
    </row>
    <row r="21" spans="1:4" x14ac:dyDescent="0.2">
      <c r="A21" s="34">
        <v>1230</v>
      </c>
      <c r="B21" s="35" t="s">
        <v>149</v>
      </c>
      <c r="C21" s="82">
        <f>SUM(C22:C28)</f>
        <v>42777850.090000004</v>
      </c>
      <c r="D21" s="82">
        <f>SUM(D22:D28)</f>
        <v>60086336.460000001</v>
      </c>
    </row>
    <row r="22" spans="1:4" x14ac:dyDescent="0.2">
      <c r="A22" s="27">
        <v>1231</v>
      </c>
      <c r="B22" s="23" t="s">
        <v>150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151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152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153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154</v>
      </c>
      <c r="C26" s="28">
        <v>42777850.090000004</v>
      </c>
      <c r="D26" s="28">
        <v>59858075.57</v>
      </c>
    </row>
    <row r="27" spans="1:4" x14ac:dyDescent="0.2">
      <c r="A27" s="27">
        <v>1236</v>
      </c>
      <c r="B27" s="23" t="s">
        <v>155</v>
      </c>
      <c r="C27" s="28">
        <v>0</v>
      </c>
      <c r="D27" s="28">
        <v>228260.89</v>
      </c>
    </row>
    <row r="28" spans="1:4" x14ac:dyDescent="0.2">
      <c r="A28" s="27">
        <v>1239</v>
      </c>
      <c r="B28" s="23" t="s">
        <v>156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157</v>
      </c>
      <c r="C29" s="82">
        <f>SUM(C30:C37)</f>
        <v>44828553.859999999</v>
      </c>
      <c r="D29" s="82">
        <f>SUM(D30:D37)</f>
        <v>46006299.509999998</v>
      </c>
    </row>
    <row r="30" spans="1:4" x14ac:dyDescent="0.2">
      <c r="A30" s="27">
        <v>1241</v>
      </c>
      <c r="B30" s="23" t="s">
        <v>158</v>
      </c>
      <c r="C30" s="28">
        <v>123775.25</v>
      </c>
      <c r="D30" s="28">
        <v>944001.08</v>
      </c>
    </row>
    <row r="31" spans="1:4" x14ac:dyDescent="0.2">
      <c r="A31" s="27">
        <v>1242</v>
      </c>
      <c r="B31" s="23" t="s">
        <v>159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160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161</v>
      </c>
      <c r="C33" s="28">
        <v>0</v>
      </c>
      <c r="D33" s="28">
        <v>409550</v>
      </c>
    </row>
    <row r="34" spans="1:5" x14ac:dyDescent="0.2">
      <c r="A34" s="27">
        <v>1245</v>
      </c>
      <c r="B34" s="23" t="s">
        <v>162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163</v>
      </c>
      <c r="C35" s="28">
        <v>44704778.609999999</v>
      </c>
      <c r="D35" s="28">
        <v>44652748.43</v>
      </c>
    </row>
    <row r="36" spans="1:5" x14ac:dyDescent="0.2">
      <c r="A36" s="27">
        <v>1247</v>
      </c>
      <c r="B36" s="23" t="s">
        <v>164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165</v>
      </c>
      <c r="C37" s="28">
        <v>0</v>
      </c>
      <c r="D37" s="28">
        <v>0</v>
      </c>
    </row>
    <row r="38" spans="1:5" x14ac:dyDescent="0.2">
      <c r="A38" s="125">
        <v>1250</v>
      </c>
      <c r="B38" s="126" t="s">
        <v>167</v>
      </c>
      <c r="C38" s="127">
        <f>SUM(C39:C43)</f>
        <v>0</v>
      </c>
      <c r="D38" s="127">
        <f>SUM(D39:D43)</f>
        <v>0</v>
      </c>
    </row>
    <row r="39" spans="1:5" x14ac:dyDescent="0.2">
      <c r="A39" s="128">
        <v>1251</v>
      </c>
      <c r="B39" s="129" t="s">
        <v>168</v>
      </c>
      <c r="C39" s="130">
        <v>0</v>
      </c>
      <c r="D39" s="130">
        <v>0</v>
      </c>
    </row>
    <row r="40" spans="1:5" x14ac:dyDescent="0.2">
      <c r="A40" s="128">
        <v>1252</v>
      </c>
      <c r="B40" s="129" t="s">
        <v>169</v>
      </c>
      <c r="C40" s="130">
        <v>0</v>
      </c>
      <c r="D40" s="130">
        <v>0</v>
      </c>
    </row>
    <row r="41" spans="1:5" x14ac:dyDescent="0.2">
      <c r="A41" s="128">
        <v>1253</v>
      </c>
      <c r="B41" s="129" t="s">
        <v>170</v>
      </c>
      <c r="C41" s="130">
        <v>0</v>
      </c>
      <c r="D41" s="130">
        <v>0</v>
      </c>
    </row>
    <row r="42" spans="1:5" x14ac:dyDescent="0.2">
      <c r="A42" s="128">
        <v>1254</v>
      </c>
      <c r="B42" s="129" t="s">
        <v>171</v>
      </c>
      <c r="C42" s="130">
        <v>0</v>
      </c>
      <c r="D42" s="130">
        <v>0</v>
      </c>
    </row>
    <row r="43" spans="1:5" x14ac:dyDescent="0.2">
      <c r="A43" s="128">
        <v>1259</v>
      </c>
      <c r="B43" s="129" t="s">
        <v>172</v>
      </c>
      <c r="C43" s="130">
        <v>0</v>
      </c>
      <c r="D43" s="130">
        <v>0</v>
      </c>
    </row>
    <row r="44" spans="1:5" x14ac:dyDescent="0.2">
      <c r="B44" s="83" t="s">
        <v>520</v>
      </c>
      <c r="C44" s="82">
        <f>C21+C29+C38</f>
        <v>87606403.950000003</v>
      </c>
      <c r="D44" s="82">
        <f>D21+D29+D38</f>
        <v>106092635.97</v>
      </c>
    </row>
    <row r="46" spans="1:5" x14ac:dyDescent="0.2">
      <c r="A46" s="25" t="s">
        <v>592</v>
      </c>
      <c r="B46" s="25"/>
      <c r="C46" s="25"/>
      <c r="D46" s="25"/>
      <c r="E46" s="150"/>
    </row>
    <row r="47" spans="1:5" x14ac:dyDescent="0.2">
      <c r="A47" s="26" t="s">
        <v>86</v>
      </c>
      <c r="B47" s="26" t="s">
        <v>83</v>
      </c>
      <c r="C47" s="81">
        <v>2024</v>
      </c>
      <c r="D47" s="81">
        <v>2023</v>
      </c>
      <c r="E47" s="151"/>
    </row>
    <row r="48" spans="1:5" x14ac:dyDescent="0.2">
      <c r="A48" s="34">
        <v>3210</v>
      </c>
      <c r="B48" s="35" t="s">
        <v>521</v>
      </c>
      <c r="C48" s="82">
        <v>103090640.23</v>
      </c>
      <c r="D48" s="82">
        <v>116802566.09</v>
      </c>
    </row>
    <row r="49" spans="1:4" x14ac:dyDescent="0.2">
      <c r="A49" s="27"/>
      <c r="B49" s="83" t="s">
        <v>510</v>
      </c>
      <c r="C49" s="82">
        <f>C54+C66+C94+C97+C50</f>
        <v>8877870.6600000001</v>
      </c>
      <c r="D49" s="82">
        <f>D54+D66+D94+D97+D50</f>
        <v>41335769.700000003</v>
      </c>
    </row>
    <row r="50" spans="1:4" x14ac:dyDescent="0.2">
      <c r="A50" s="98">
        <v>5100</v>
      </c>
      <c r="B50" s="99" t="s">
        <v>278</v>
      </c>
      <c r="C50" s="100">
        <f>SUM(C53+C51)</f>
        <v>0</v>
      </c>
      <c r="D50" s="100">
        <f>SUM(D53+D51)</f>
        <v>0</v>
      </c>
    </row>
    <row r="51" spans="1:4" x14ac:dyDescent="0.2">
      <c r="A51" s="133">
        <v>5120</v>
      </c>
      <c r="B51" s="147" t="s">
        <v>145</v>
      </c>
      <c r="C51" s="148">
        <f>C52</f>
        <v>0</v>
      </c>
      <c r="D51" s="148">
        <f>D52</f>
        <v>0</v>
      </c>
    </row>
    <row r="52" spans="1:4" x14ac:dyDescent="0.2">
      <c r="A52" s="122">
        <v>5120</v>
      </c>
      <c r="B52" s="149" t="s">
        <v>145</v>
      </c>
      <c r="C52" s="124">
        <v>0</v>
      </c>
      <c r="D52" s="124">
        <v>0</v>
      </c>
    </row>
    <row r="53" spans="1:4" x14ac:dyDescent="0.2">
      <c r="A53" s="101">
        <v>5130</v>
      </c>
      <c r="B53" s="102" t="s">
        <v>540</v>
      </c>
      <c r="C53" s="103">
        <v>0</v>
      </c>
      <c r="D53" s="103">
        <v>0</v>
      </c>
    </row>
    <row r="54" spans="1:4" x14ac:dyDescent="0.2">
      <c r="A54" s="34">
        <v>5400</v>
      </c>
      <c r="B54" s="35" t="s">
        <v>343</v>
      </c>
      <c r="C54" s="82">
        <f>C55+C57+C59+C61+C63</f>
        <v>233566.66</v>
      </c>
      <c r="D54" s="82">
        <f>D55+D57+D59+D61+D63</f>
        <v>0</v>
      </c>
    </row>
    <row r="55" spans="1:4" x14ac:dyDescent="0.2">
      <c r="A55" s="27">
        <v>5410</v>
      </c>
      <c r="B55" s="23" t="s">
        <v>511</v>
      </c>
      <c r="C55" s="28">
        <f>C56</f>
        <v>233566.66</v>
      </c>
      <c r="D55" s="28">
        <f>D56</f>
        <v>0</v>
      </c>
    </row>
    <row r="56" spans="1:4" x14ac:dyDescent="0.2">
      <c r="A56" s="27">
        <v>5411</v>
      </c>
      <c r="B56" s="23" t="s">
        <v>345</v>
      </c>
      <c r="C56" s="28">
        <v>233566.66</v>
      </c>
      <c r="D56" s="28">
        <v>0</v>
      </c>
    </row>
    <row r="57" spans="1:4" x14ac:dyDescent="0.2">
      <c r="A57" s="27">
        <v>5420</v>
      </c>
      <c r="B57" s="23" t="s">
        <v>512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348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513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351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514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514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515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355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356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357</v>
      </c>
      <c r="C66" s="82">
        <f>C67+C76+C79+C85</f>
        <v>0</v>
      </c>
      <c r="D66" s="82">
        <f>D67+D76+D79+D85</f>
        <v>8977840.25</v>
      </c>
    </row>
    <row r="67" spans="1:4" x14ac:dyDescent="0.2">
      <c r="A67" s="27">
        <v>5510</v>
      </c>
      <c r="B67" s="23" t="s">
        <v>358</v>
      </c>
      <c r="C67" s="28">
        <f>SUM(C68:C75)</f>
        <v>0</v>
      </c>
      <c r="D67" s="28">
        <f>SUM(D68:D75)</f>
        <v>8977840.25</v>
      </c>
    </row>
    <row r="68" spans="1:4" x14ac:dyDescent="0.2">
      <c r="A68" s="27">
        <v>5511</v>
      </c>
      <c r="B68" s="23" t="s">
        <v>359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360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361</v>
      </c>
      <c r="C70" s="28">
        <v>0</v>
      </c>
      <c r="D70" s="28">
        <v>3473591.05</v>
      </c>
    </row>
    <row r="71" spans="1:4" x14ac:dyDescent="0.2">
      <c r="A71" s="27">
        <v>5514</v>
      </c>
      <c r="B71" s="23" t="s">
        <v>362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363</v>
      </c>
      <c r="C72" s="28">
        <v>0</v>
      </c>
      <c r="D72" s="28">
        <v>4023434.59</v>
      </c>
    </row>
    <row r="73" spans="1:4" x14ac:dyDescent="0.2">
      <c r="A73" s="27">
        <v>5516</v>
      </c>
      <c r="B73" s="23" t="s">
        <v>364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365</v>
      </c>
      <c r="C74" s="28">
        <v>0</v>
      </c>
      <c r="D74" s="28">
        <v>848031.95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632782.66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366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367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368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369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370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371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372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373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374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375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376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377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378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379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274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380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381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2">
        <f>C95</f>
        <v>7249937.4699999997</v>
      </c>
      <c r="D94" s="82">
        <f>D95</f>
        <v>29624464.34</v>
      </c>
    </row>
    <row r="95" spans="1:4" x14ac:dyDescent="0.2">
      <c r="A95" s="27">
        <v>5610</v>
      </c>
      <c r="B95" s="23" t="s">
        <v>382</v>
      </c>
      <c r="C95" s="28">
        <f>C96</f>
        <v>7249937.4699999997</v>
      </c>
      <c r="D95" s="28">
        <f>D96</f>
        <v>29624464.34</v>
      </c>
    </row>
    <row r="96" spans="1:4" x14ac:dyDescent="0.2">
      <c r="A96" s="27">
        <v>5611</v>
      </c>
      <c r="B96" s="23" t="s">
        <v>383</v>
      </c>
      <c r="C96" s="28">
        <v>7249937.4699999997</v>
      </c>
      <c r="D96" s="28">
        <v>29624464.34</v>
      </c>
    </row>
    <row r="97" spans="1:4" x14ac:dyDescent="0.2">
      <c r="A97" s="34">
        <v>2110</v>
      </c>
      <c r="B97" s="86" t="s">
        <v>522</v>
      </c>
      <c r="C97" s="82">
        <f>SUM(C98:C102)</f>
        <v>1394366.5300000003</v>
      </c>
      <c r="D97" s="82">
        <f>SUM(D98:D102)</f>
        <v>2733465.1100000003</v>
      </c>
    </row>
    <row r="98" spans="1:4" x14ac:dyDescent="0.2">
      <c r="A98" s="27">
        <v>2111</v>
      </c>
      <c r="B98" s="23" t="s">
        <v>523</v>
      </c>
      <c r="C98" s="28">
        <v>65147.79</v>
      </c>
      <c r="D98" s="28">
        <v>0</v>
      </c>
    </row>
    <row r="99" spans="1:4" x14ac:dyDescent="0.2">
      <c r="A99" s="27">
        <v>2112</v>
      </c>
      <c r="B99" s="23" t="s">
        <v>524</v>
      </c>
      <c r="C99" s="28">
        <v>774467.06</v>
      </c>
      <c r="D99" s="28">
        <v>230525.7</v>
      </c>
    </row>
    <row r="100" spans="1:4" x14ac:dyDescent="0.2">
      <c r="A100" s="27">
        <v>2112</v>
      </c>
      <c r="B100" s="23" t="s">
        <v>525</v>
      </c>
      <c r="C100" s="28">
        <v>554751.68000000005</v>
      </c>
      <c r="D100" s="28">
        <v>2502939.41</v>
      </c>
    </row>
    <row r="101" spans="1:4" x14ac:dyDescent="0.2">
      <c r="A101" s="27">
        <v>2115</v>
      </c>
      <c r="B101" s="23" t="s">
        <v>526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527</v>
      </c>
      <c r="C102" s="28">
        <v>0</v>
      </c>
      <c r="D102" s="28">
        <v>0</v>
      </c>
    </row>
    <row r="103" spans="1:4" x14ac:dyDescent="0.2">
      <c r="A103" s="27"/>
      <c r="B103" s="83" t="s">
        <v>528</v>
      </c>
      <c r="C103" s="82">
        <f>+C104</f>
        <v>0</v>
      </c>
      <c r="D103" s="82">
        <f>+D104</f>
        <v>0</v>
      </c>
    </row>
    <row r="104" spans="1:4" x14ac:dyDescent="0.2">
      <c r="A104" s="98">
        <v>3100</v>
      </c>
      <c r="B104" s="104" t="s">
        <v>541</v>
      </c>
      <c r="C104" s="105">
        <f>SUM(C105:C108)</f>
        <v>0</v>
      </c>
      <c r="D104" s="105">
        <f>SUM(D105:D108)</f>
        <v>0</v>
      </c>
    </row>
    <row r="105" spans="1:4" x14ac:dyDescent="0.2">
      <c r="A105" s="101"/>
      <c r="B105" s="106" t="s">
        <v>542</v>
      </c>
      <c r="C105" s="107">
        <v>0</v>
      </c>
      <c r="D105" s="107">
        <v>0</v>
      </c>
    </row>
    <row r="106" spans="1:4" x14ac:dyDescent="0.2">
      <c r="A106" s="101"/>
      <c r="B106" s="106" t="s">
        <v>543</v>
      </c>
      <c r="C106" s="107">
        <v>0</v>
      </c>
      <c r="D106" s="107">
        <v>0</v>
      </c>
    </row>
    <row r="107" spans="1:4" x14ac:dyDescent="0.2">
      <c r="A107" s="101"/>
      <c r="B107" s="106" t="s">
        <v>544</v>
      </c>
      <c r="C107" s="107">
        <v>0</v>
      </c>
      <c r="D107" s="107">
        <v>0</v>
      </c>
    </row>
    <row r="108" spans="1:4" x14ac:dyDescent="0.2">
      <c r="A108" s="101"/>
      <c r="B108" s="106" t="s">
        <v>545</v>
      </c>
      <c r="C108" s="107">
        <v>0</v>
      </c>
      <c r="D108" s="107">
        <v>0</v>
      </c>
    </row>
    <row r="109" spans="1:4" x14ac:dyDescent="0.2">
      <c r="A109" s="101"/>
      <c r="B109" s="108" t="s">
        <v>546</v>
      </c>
      <c r="C109" s="100">
        <f>+C110</f>
        <v>0</v>
      </c>
      <c r="D109" s="100">
        <f>+D110</f>
        <v>0</v>
      </c>
    </row>
    <row r="110" spans="1:4" x14ac:dyDescent="0.2">
      <c r="A110" s="98">
        <v>1270</v>
      </c>
      <c r="B110" s="99" t="s">
        <v>173</v>
      </c>
      <c r="C110" s="105">
        <f>+C111</f>
        <v>0</v>
      </c>
      <c r="D110" s="105">
        <f>+D111</f>
        <v>0</v>
      </c>
    </row>
    <row r="111" spans="1:4" x14ac:dyDescent="0.2">
      <c r="A111" s="101">
        <v>1273</v>
      </c>
      <c r="B111" s="102" t="s">
        <v>547</v>
      </c>
      <c r="C111" s="107">
        <v>0</v>
      </c>
      <c r="D111" s="107">
        <v>0</v>
      </c>
    </row>
    <row r="112" spans="1:4" x14ac:dyDescent="0.2">
      <c r="A112" s="101"/>
      <c r="B112" s="108" t="s">
        <v>548</v>
      </c>
      <c r="C112" s="100">
        <f>+C113+C135</f>
        <v>456462.18</v>
      </c>
      <c r="D112" s="100">
        <f>+D113+D135</f>
        <v>-1.36</v>
      </c>
    </row>
    <row r="113" spans="1:4" x14ac:dyDescent="0.2">
      <c r="A113" s="98">
        <v>4300</v>
      </c>
      <c r="B113" s="104" t="s">
        <v>596</v>
      </c>
      <c r="C113" s="105">
        <f>C127+C114+C117+C123+C125</f>
        <v>0</v>
      </c>
      <c r="D113" s="109">
        <f>D127+D114+D117+D123+D125</f>
        <v>0</v>
      </c>
    </row>
    <row r="114" spans="1:4" x14ac:dyDescent="0.2">
      <c r="A114" s="98">
        <v>4310</v>
      </c>
      <c r="B114" s="104" t="s">
        <v>261</v>
      </c>
      <c r="C114" s="105">
        <f>SUM(C115:C116)</f>
        <v>0</v>
      </c>
      <c r="D114" s="105">
        <f>SUM(D115:D116)</f>
        <v>0</v>
      </c>
    </row>
    <row r="115" spans="1:4" x14ac:dyDescent="0.2">
      <c r="A115" s="101">
        <v>4311</v>
      </c>
      <c r="B115" s="106" t="s">
        <v>430</v>
      </c>
      <c r="C115" s="107">
        <v>0</v>
      </c>
      <c r="D115" s="146">
        <v>0</v>
      </c>
    </row>
    <row r="116" spans="1:4" x14ac:dyDescent="0.2">
      <c r="A116" s="101">
        <v>4319</v>
      </c>
      <c r="B116" s="106" t="s">
        <v>262</v>
      </c>
      <c r="C116" s="107">
        <v>0</v>
      </c>
      <c r="D116" s="146">
        <v>0</v>
      </c>
    </row>
    <row r="117" spans="1:4" x14ac:dyDescent="0.2">
      <c r="A117" s="98">
        <v>4320</v>
      </c>
      <c r="B117" s="104" t="s">
        <v>263</v>
      </c>
      <c r="C117" s="105">
        <f>SUM(C118:C122)</f>
        <v>0</v>
      </c>
      <c r="D117" s="105">
        <f>SUM(D118:D122)</f>
        <v>0</v>
      </c>
    </row>
    <row r="118" spans="1:4" x14ac:dyDescent="0.2">
      <c r="A118" s="101">
        <v>4321</v>
      </c>
      <c r="B118" s="106" t="s">
        <v>264</v>
      </c>
      <c r="C118" s="107">
        <v>0</v>
      </c>
      <c r="D118" s="146">
        <v>0</v>
      </c>
    </row>
    <row r="119" spans="1:4" x14ac:dyDescent="0.2">
      <c r="A119" s="101">
        <v>4322</v>
      </c>
      <c r="B119" s="106" t="s">
        <v>265</v>
      </c>
      <c r="C119" s="107">
        <v>0</v>
      </c>
      <c r="D119" s="146">
        <v>0</v>
      </c>
    </row>
    <row r="120" spans="1:4" x14ac:dyDescent="0.2">
      <c r="A120" s="101">
        <v>4323</v>
      </c>
      <c r="B120" s="106" t="s">
        <v>266</v>
      </c>
      <c r="C120" s="107">
        <v>0</v>
      </c>
      <c r="D120" s="146">
        <v>0</v>
      </c>
    </row>
    <row r="121" spans="1:4" x14ac:dyDescent="0.2">
      <c r="A121" s="101">
        <v>4324</v>
      </c>
      <c r="B121" s="106" t="s">
        <v>267</v>
      </c>
      <c r="C121" s="107">
        <v>0</v>
      </c>
      <c r="D121" s="146">
        <v>0</v>
      </c>
    </row>
    <row r="122" spans="1:4" x14ac:dyDescent="0.2">
      <c r="A122" s="101">
        <v>4325</v>
      </c>
      <c r="B122" s="106" t="s">
        <v>268</v>
      </c>
      <c r="C122" s="107">
        <v>0</v>
      </c>
      <c r="D122" s="146">
        <v>0</v>
      </c>
    </row>
    <row r="123" spans="1:4" x14ac:dyDescent="0.2">
      <c r="A123" s="98">
        <v>4330</v>
      </c>
      <c r="B123" s="104" t="s">
        <v>269</v>
      </c>
      <c r="C123" s="105">
        <f>C124</f>
        <v>0</v>
      </c>
      <c r="D123" s="105">
        <f>D124</f>
        <v>0</v>
      </c>
    </row>
    <row r="124" spans="1:4" x14ac:dyDescent="0.2">
      <c r="A124" s="101">
        <v>4331</v>
      </c>
      <c r="B124" s="106" t="s">
        <v>269</v>
      </c>
      <c r="C124" s="107">
        <v>0</v>
      </c>
      <c r="D124" s="146">
        <v>0</v>
      </c>
    </row>
    <row r="125" spans="1:4" x14ac:dyDescent="0.2">
      <c r="A125" s="98">
        <v>4340</v>
      </c>
      <c r="B125" s="104" t="s">
        <v>270</v>
      </c>
      <c r="C125" s="105">
        <f>C126</f>
        <v>0</v>
      </c>
      <c r="D125" s="105">
        <f>D126</f>
        <v>0</v>
      </c>
    </row>
    <row r="126" spans="1:4" x14ac:dyDescent="0.2">
      <c r="A126" s="101">
        <v>4341</v>
      </c>
      <c r="B126" s="106" t="s">
        <v>270</v>
      </c>
      <c r="C126" s="107">
        <v>0</v>
      </c>
      <c r="D126" s="146">
        <v>0</v>
      </c>
    </row>
    <row r="127" spans="1:4" x14ac:dyDescent="0.2">
      <c r="A127" s="133">
        <v>4390</v>
      </c>
      <c r="B127" s="134" t="s">
        <v>271</v>
      </c>
      <c r="C127" s="135">
        <f>SUM(C128:C134)</f>
        <v>0</v>
      </c>
      <c r="D127" s="135">
        <f>SUM(D128:D134)</f>
        <v>0</v>
      </c>
    </row>
    <row r="128" spans="1:4" x14ac:dyDescent="0.2">
      <c r="A128" s="79">
        <v>4392</v>
      </c>
      <c r="B128" s="131" t="s">
        <v>272</v>
      </c>
      <c r="C128" s="132">
        <v>0</v>
      </c>
      <c r="D128" s="132">
        <v>0</v>
      </c>
    </row>
    <row r="129" spans="1:4" x14ac:dyDescent="0.2">
      <c r="A129" s="79">
        <v>4393</v>
      </c>
      <c r="B129" s="131" t="s">
        <v>431</v>
      </c>
      <c r="C129" s="132">
        <v>0</v>
      </c>
      <c r="D129" s="132">
        <v>0</v>
      </c>
    </row>
    <row r="130" spans="1:4" x14ac:dyDescent="0.2">
      <c r="A130" s="79">
        <v>4394</v>
      </c>
      <c r="B130" s="131" t="s">
        <v>273</v>
      </c>
      <c r="C130" s="132">
        <v>0</v>
      </c>
      <c r="D130" s="132">
        <v>0</v>
      </c>
    </row>
    <row r="131" spans="1:4" x14ac:dyDescent="0.2">
      <c r="A131" s="79">
        <v>4395</v>
      </c>
      <c r="B131" s="131" t="s">
        <v>274</v>
      </c>
      <c r="C131" s="132">
        <v>0</v>
      </c>
      <c r="D131" s="132">
        <v>0</v>
      </c>
    </row>
    <row r="132" spans="1:4" x14ac:dyDescent="0.2">
      <c r="A132" s="79">
        <v>4396</v>
      </c>
      <c r="B132" s="131" t="s">
        <v>275</v>
      </c>
      <c r="C132" s="132">
        <v>0</v>
      </c>
      <c r="D132" s="132">
        <v>0</v>
      </c>
    </row>
    <row r="133" spans="1:4" x14ac:dyDescent="0.2">
      <c r="A133" s="79">
        <v>4397</v>
      </c>
      <c r="B133" s="131" t="s">
        <v>432</v>
      </c>
      <c r="C133" s="132">
        <v>0</v>
      </c>
      <c r="D133" s="132">
        <v>0</v>
      </c>
    </row>
    <row r="134" spans="1:4" x14ac:dyDescent="0.2">
      <c r="A134" s="101">
        <v>4399</v>
      </c>
      <c r="B134" s="106" t="s">
        <v>271</v>
      </c>
      <c r="C134" s="107">
        <v>0</v>
      </c>
      <c r="D134" s="107">
        <v>0</v>
      </c>
    </row>
    <row r="135" spans="1:4" x14ac:dyDescent="0.2">
      <c r="A135" s="34">
        <v>1120</v>
      </c>
      <c r="B135" s="86" t="s">
        <v>529</v>
      </c>
      <c r="C135" s="82">
        <f>SUM(C136:C144)</f>
        <v>456462.18</v>
      </c>
      <c r="D135" s="82">
        <f>SUM(D136:D144)</f>
        <v>-1.36</v>
      </c>
    </row>
    <row r="136" spans="1:4" x14ac:dyDescent="0.2">
      <c r="A136" s="27">
        <v>1124</v>
      </c>
      <c r="B136" s="87" t="s">
        <v>530</v>
      </c>
      <c r="C136" s="88">
        <v>-0.06</v>
      </c>
      <c r="D136" s="28">
        <v>0</v>
      </c>
    </row>
    <row r="137" spans="1:4" x14ac:dyDescent="0.2">
      <c r="A137" s="27">
        <v>1124</v>
      </c>
      <c r="B137" s="87" t="s">
        <v>531</v>
      </c>
      <c r="C137" s="88">
        <v>0</v>
      </c>
      <c r="D137" s="28">
        <v>0</v>
      </c>
    </row>
    <row r="138" spans="1:4" x14ac:dyDescent="0.2">
      <c r="A138" s="27">
        <v>1124</v>
      </c>
      <c r="B138" s="87" t="s">
        <v>532</v>
      </c>
      <c r="C138" s="88">
        <v>0</v>
      </c>
      <c r="D138" s="28">
        <v>0</v>
      </c>
    </row>
    <row r="139" spans="1:4" x14ac:dyDescent="0.2">
      <c r="A139" s="27">
        <v>1124</v>
      </c>
      <c r="B139" s="87" t="s">
        <v>533</v>
      </c>
      <c r="C139" s="88">
        <v>13616.81</v>
      </c>
      <c r="D139" s="28">
        <v>0</v>
      </c>
    </row>
    <row r="140" spans="1:4" x14ac:dyDescent="0.2">
      <c r="A140" s="27">
        <v>1124</v>
      </c>
      <c r="B140" s="87" t="s">
        <v>534</v>
      </c>
      <c r="C140" s="28">
        <v>53304.59</v>
      </c>
      <c r="D140" s="28">
        <v>-1.36</v>
      </c>
    </row>
    <row r="141" spans="1:4" x14ac:dyDescent="0.2">
      <c r="A141" s="27">
        <v>1124</v>
      </c>
      <c r="B141" s="87" t="s">
        <v>535</v>
      </c>
      <c r="C141" s="28">
        <v>5859.01</v>
      </c>
      <c r="D141" s="28">
        <v>0</v>
      </c>
    </row>
    <row r="142" spans="1:4" x14ac:dyDescent="0.2">
      <c r="A142" s="27">
        <v>1122</v>
      </c>
      <c r="B142" s="87" t="s">
        <v>536</v>
      </c>
      <c r="C142" s="28">
        <v>0</v>
      </c>
      <c r="D142" s="28">
        <v>0</v>
      </c>
    </row>
    <row r="143" spans="1:4" x14ac:dyDescent="0.2">
      <c r="A143" s="27">
        <v>1122</v>
      </c>
      <c r="B143" s="87" t="s">
        <v>537</v>
      </c>
      <c r="C143" s="88">
        <v>24596</v>
      </c>
      <c r="D143" s="28">
        <v>0</v>
      </c>
    </row>
    <row r="144" spans="1:4" x14ac:dyDescent="0.2">
      <c r="A144" s="27">
        <v>1122</v>
      </c>
      <c r="B144" s="87" t="s">
        <v>538</v>
      </c>
      <c r="C144" s="28">
        <v>359085.83</v>
      </c>
      <c r="D144" s="28">
        <v>0</v>
      </c>
    </row>
    <row r="145" spans="1:4" x14ac:dyDescent="0.2">
      <c r="A145" s="27"/>
      <c r="B145" s="89" t="s">
        <v>539</v>
      </c>
      <c r="C145" s="82">
        <f>C48+C49+C103-C109-C112</f>
        <v>111512048.70999999</v>
      </c>
      <c r="D145" s="82">
        <f>D48+D49+D103-D109-D112</f>
        <v>158138337.15000004</v>
      </c>
    </row>
    <row r="147" spans="1:4" x14ac:dyDescent="0.2">
      <c r="B147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1" t="s">
        <v>601</v>
      </c>
      <c r="B1" s="172"/>
      <c r="C1" s="173"/>
    </row>
    <row r="2" spans="1:3" s="30" customFormat="1" ht="18" customHeight="1" x14ac:dyDescent="0.25">
      <c r="A2" s="174" t="s">
        <v>506</v>
      </c>
      <c r="B2" s="175"/>
      <c r="C2" s="176"/>
    </row>
    <row r="3" spans="1:3" s="30" customFormat="1" ht="18" customHeight="1" x14ac:dyDescent="0.25">
      <c r="A3" s="174" t="s">
        <v>602</v>
      </c>
      <c r="B3" s="175"/>
      <c r="C3" s="176"/>
    </row>
    <row r="4" spans="1:3" s="32" customFormat="1" ht="18" customHeight="1" x14ac:dyDescent="0.2">
      <c r="A4" s="177" t="s">
        <v>507</v>
      </c>
      <c r="B4" s="178"/>
      <c r="C4" s="179"/>
    </row>
    <row r="5" spans="1:3" s="32" customFormat="1" ht="18" customHeight="1" x14ac:dyDescent="0.2">
      <c r="A5" s="180" t="s">
        <v>406</v>
      </c>
      <c r="B5" s="181"/>
      <c r="C5" s="141">
        <v>2024</v>
      </c>
    </row>
    <row r="6" spans="1:3" x14ac:dyDescent="0.2">
      <c r="A6" s="45" t="s">
        <v>435</v>
      </c>
      <c r="B6" s="45"/>
      <c r="C6" s="90">
        <v>273132207.63999999</v>
      </c>
    </row>
    <row r="7" spans="1:3" x14ac:dyDescent="0.2">
      <c r="A7" s="46"/>
      <c r="B7" s="47"/>
      <c r="C7" s="48"/>
    </row>
    <row r="8" spans="1:3" x14ac:dyDescent="0.2">
      <c r="A8" s="55" t="s">
        <v>436</v>
      </c>
      <c r="B8" s="55"/>
      <c r="C8" s="91">
        <f>SUM(C9:C14)</f>
        <v>0</v>
      </c>
    </row>
    <row r="9" spans="1:3" x14ac:dyDescent="0.2">
      <c r="A9" s="62" t="s">
        <v>437</v>
      </c>
      <c r="B9" s="61" t="s">
        <v>261</v>
      </c>
      <c r="C9" s="92">
        <v>0</v>
      </c>
    </row>
    <row r="10" spans="1:3" x14ac:dyDescent="0.2">
      <c r="A10" s="49" t="s">
        <v>438</v>
      </c>
      <c r="B10" s="50" t="s">
        <v>447</v>
      </c>
      <c r="C10" s="92">
        <v>0</v>
      </c>
    </row>
    <row r="11" spans="1:3" x14ac:dyDescent="0.2">
      <c r="A11" s="49" t="s">
        <v>439</v>
      </c>
      <c r="B11" s="50" t="s">
        <v>269</v>
      </c>
      <c r="C11" s="92">
        <v>0</v>
      </c>
    </row>
    <row r="12" spans="1:3" x14ac:dyDescent="0.2">
      <c r="A12" s="49" t="s">
        <v>440</v>
      </c>
      <c r="B12" s="50" t="s">
        <v>270</v>
      </c>
      <c r="C12" s="92">
        <v>0</v>
      </c>
    </row>
    <row r="13" spans="1:3" x14ac:dyDescent="0.2">
      <c r="A13" s="49" t="s">
        <v>441</v>
      </c>
      <c r="B13" s="50" t="s">
        <v>271</v>
      </c>
      <c r="C13" s="92">
        <v>0</v>
      </c>
    </row>
    <row r="14" spans="1:3" x14ac:dyDescent="0.2">
      <c r="A14" s="51" t="s">
        <v>442</v>
      </c>
      <c r="B14" s="52" t="s">
        <v>443</v>
      </c>
      <c r="C14" s="92">
        <v>0</v>
      </c>
    </row>
    <row r="15" spans="1:3" x14ac:dyDescent="0.2">
      <c r="A15" s="46"/>
      <c r="B15" s="53"/>
      <c r="C15" s="54"/>
    </row>
    <row r="16" spans="1:3" x14ac:dyDescent="0.2">
      <c r="A16" s="55" t="s">
        <v>598</v>
      </c>
      <c r="B16" s="47"/>
      <c r="C16" s="91">
        <f>SUM(C17:C19)</f>
        <v>0</v>
      </c>
    </row>
    <row r="17" spans="1:3" x14ac:dyDescent="0.2">
      <c r="A17" s="56">
        <v>3.1</v>
      </c>
      <c r="B17" s="50" t="s">
        <v>446</v>
      </c>
      <c r="C17" s="92">
        <v>0</v>
      </c>
    </row>
    <row r="18" spans="1:3" x14ac:dyDescent="0.2">
      <c r="A18" s="57">
        <v>3.2</v>
      </c>
      <c r="B18" s="50" t="s">
        <v>444</v>
      </c>
      <c r="C18" s="92">
        <v>0</v>
      </c>
    </row>
    <row r="19" spans="1:3" x14ac:dyDescent="0.2">
      <c r="A19" s="57">
        <v>3.3</v>
      </c>
      <c r="B19" s="52" t="s">
        <v>445</v>
      </c>
      <c r="C19" s="93">
        <v>0</v>
      </c>
    </row>
    <row r="20" spans="1:3" x14ac:dyDescent="0.2">
      <c r="A20" s="46"/>
      <c r="B20" s="58"/>
      <c r="C20" s="59"/>
    </row>
    <row r="21" spans="1:3" x14ac:dyDescent="0.2">
      <c r="A21" s="60" t="s">
        <v>549</v>
      </c>
      <c r="B21" s="60"/>
      <c r="C21" s="90">
        <f>C6+C8-C16</f>
        <v>273132207.63999999</v>
      </c>
    </row>
    <row r="23" spans="1:3" x14ac:dyDescent="0.2">
      <c r="B23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2" t="s">
        <v>601</v>
      </c>
      <c r="B1" s="183"/>
      <c r="C1" s="184"/>
    </row>
    <row r="2" spans="1:3" s="33" customFormat="1" ht="18.95" customHeight="1" x14ac:dyDescent="0.25">
      <c r="A2" s="185" t="s">
        <v>508</v>
      </c>
      <c r="B2" s="186"/>
      <c r="C2" s="187"/>
    </row>
    <row r="3" spans="1:3" s="33" customFormat="1" ht="18.95" customHeight="1" x14ac:dyDescent="0.25">
      <c r="A3" s="185" t="s">
        <v>602</v>
      </c>
      <c r="B3" s="186"/>
      <c r="C3" s="187"/>
    </row>
    <row r="4" spans="1:3" x14ac:dyDescent="0.2">
      <c r="A4" s="177" t="s">
        <v>507</v>
      </c>
      <c r="B4" s="178"/>
      <c r="C4" s="179"/>
    </row>
    <row r="5" spans="1:3" ht="22.15" customHeight="1" x14ac:dyDescent="0.2">
      <c r="A5" s="188" t="s">
        <v>406</v>
      </c>
      <c r="B5" s="189"/>
      <c r="C5" s="141">
        <v>2024</v>
      </c>
    </row>
    <row r="6" spans="1:3" x14ac:dyDescent="0.2">
      <c r="A6" s="70" t="s">
        <v>448</v>
      </c>
      <c r="B6" s="45"/>
      <c r="C6" s="94">
        <v>256398033.88999999</v>
      </c>
    </row>
    <row r="7" spans="1:3" x14ac:dyDescent="0.2">
      <c r="A7" s="64"/>
      <c r="B7" s="47"/>
      <c r="C7" s="65"/>
    </row>
    <row r="8" spans="1:3" x14ac:dyDescent="0.2">
      <c r="A8" s="55" t="s">
        <v>449</v>
      </c>
      <c r="B8" s="66"/>
      <c r="C8" s="91">
        <f>SUM(C9:C29)</f>
        <v>93606403.950000003</v>
      </c>
    </row>
    <row r="9" spans="1:3" x14ac:dyDescent="0.2">
      <c r="A9" s="80">
        <v>2.1</v>
      </c>
      <c r="B9" s="71" t="s">
        <v>289</v>
      </c>
      <c r="C9" s="95">
        <v>0</v>
      </c>
    </row>
    <row r="10" spans="1:3" x14ac:dyDescent="0.2">
      <c r="A10" s="80">
        <v>2.2000000000000002</v>
      </c>
      <c r="B10" s="71" t="s">
        <v>286</v>
      </c>
      <c r="C10" s="95">
        <v>0</v>
      </c>
    </row>
    <row r="11" spans="1:3" x14ac:dyDescent="0.2">
      <c r="A11" s="76">
        <v>2.2999999999999998</v>
      </c>
      <c r="B11" s="63" t="s">
        <v>158</v>
      </c>
      <c r="C11" s="95">
        <v>123775.25</v>
      </c>
    </row>
    <row r="12" spans="1:3" x14ac:dyDescent="0.2">
      <c r="A12" s="76">
        <v>2.4</v>
      </c>
      <c r="B12" s="63" t="s">
        <v>159</v>
      </c>
      <c r="C12" s="95">
        <v>0</v>
      </c>
    </row>
    <row r="13" spans="1:3" x14ac:dyDescent="0.2">
      <c r="A13" s="76">
        <v>2.5</v>
      </c>
      <c r="B13" s="63" t="s">
        <v>160</v>
      </c>
      <c r="C13" s="95">
        <v>0</v>
      </c>
    </row>
    <row r="14" spans="1:3" x14ac:dyDescent="0.2">
      <c r="A14" s="76">
        <v>2.6</v>
      </c>
      <c r="B14" s="63" t="s">
        <v>161</v>
      </c>
      <c r="C14" s="95">
        <v>0</v>
      </c>
    </row>
    <row r="15" spans="1:3" x14ac:dyDescent="0.2">
      <c r="A15" s="76">
        <v>2.7</v>
      </c>
      <c r="B15" s="63" t="s">
        <v>162</v>
      </c>
      <c r="C15" s="95">
        <v>0</v>
      </c>
    </row>
    <row r="16" spans="1:3" x14ac:dyDescent="0.2">
      <c r="A16" s="76">
        <v>2.8</v>
      </c>
      <c r="B16" s="63" t="s">
        <v>163</v>
      </c>
      <c r="C16" s="95">
        <v>44704778.609999999</v>
      </c>
    </row>
    <row r="17" spans="1:3" x14ac:dyDescent="0.2">
      <c r="A17" s="76">
        <v>2.9</v>
      </c>
      <c r="B17" s="63" t="s">
        <v>165</v>
      </c>
      <c r="C17" s="95">
        <v>0</v>
      </c>
    </row>
    <row r="18" spans="1:3" x14ac:dyDescent="0.2">
      <c r="A18" s="76" t="s">
        <v>450</v>
      </c>
      <c r="B18" s="63" t="s">
        <v>451</v>
      </c>
      <c r="C18" s="95">
        <v>0</v>
      </c>
    </row>
    <row r="19" spans="1:3" x14ac:dyDescent="0.2">
      <c r="A19" s="76" t="s">
        <v>476</v>
      </c>
      <c r="B19" s="63" t="s">
        <v>167</v>
      </c>
      <c r="C19" s="95">
        <v>0</v>
      </c>
    </row>
    <row r="20" spans="1:3" x14ac:dyDescent="0.2">
      <c r="A20" s="76" t="s">
        <v>477</v>
      </c>
      <c r="B20" s="63" t="s">
        <v>452</v>
      </c>
      <c r="C20" s="95">
        <v>42777850.090000004</v>
      </c>
    </row>
    <row r="21" spans="1:3" x14ac:dyDescent="0.2">
      <c r="A21" s="76" t="s">
        <v>478</v>
      </c>
      <c r="B21" s="63" t="s">
        <v>453</v>
      </c>
      <c r="C21" s="95">
        <v>0</v>
      </c>
    </row>
    <row r="22" spans="1:3" x14ac:dyDescent="0.2">
      <c r="A22" s="76" t="s">
        <v>479</v>
      </c>
      <c r="B22" s="63" t="s">
        <v>454</v>
      </c>
      <c r="C22" s="95">
        <v>0</v>
      </c>
    </row>
    <row r="23" spans="1:3" x14ac:dyDescent="0.2">
      <c r="A23" s="76" t="s">
        <v>455</v>
      </c>
      <c r="B23" s="63" t="s">
        <v>456</v>
      </c>
      <c r="C23" s="95">
        <v>0</v>
      </c>
    </row>
    <row r="24" spans="1:3" x14ac:dyDescent="0.2">
      <c r="A24" s="76" t="s">
        <v>457</v>
      </c>
      <c r="B24" s="63" t="s">
        <v>458</v>
      </c>
      <c r="C24" s="95">
        <v>0</v>
      </c>
    </row>
    <row r="25" spans="1:3" x14ac:dyDescent="0.2">
      <c r="A25" s="76" t="s">
        <v>459</v>
      </c>
      <c r="B25" s="63" t="s">
        <v>460</v>
      </c>
      <c r="C25" s="95">
        <v>0</v>
      </c>
    </row>
    <row r="26" spans="1:3" x14ac:dyDescent="0.2">
      <c r="A26" s="76" t="s">
        <v>461</v>
      </c>
      <c r="B26" s="63" t="s">
        <v>462</v>
      </c>
      <c r="C26" s="95">
        <v>0</v>
      </c>
    </row>
    <row r="27" spans="1:3" x14ac:dyDescent="0.2">
      <c r="A27" s="76" t="s">
        <v>463</v>
      </c>
      <c r="B27" s="63" t="s">
        <v>464</v>
      </c>
      <c r="C27" s="95">
        <v>6000000</v>
      </c>
    </row>
    <row r="28" spans="1:3" x14ac:dyDescent="0.2">
      <c r="A28" s="76" t="s">
        <v>465</v>
      </c>
      <c r="B28" s="63" t="s">
        <v>466</v>
      </c>
      <c r="C28" s="95">
        <v>0</v>
      </c>
    </row>
    <row r="29" spans="1:3" x14ac:dyDescent="0.2">
      <c r="A29" s="76" t="s">
        <v>467</v>
      </c>
      <c r="B29" s="71" t="s">
        <v>468</v>
      </c>
      <c r="C29" s="95">
        <v>0</v>
      </c>
    </row>
    <row r="30" spans="1:3" x14ac:dyDescent="0.2">
      <c r="A30" s="77"/>
      <c r="B30" s="72"/>
      <c r="C30" s="73"/>
    </row>
    <row r="31" spans="1:3" x14ac:dyDescent="0.2">
      <c r="A31" s="74" t="s">
        <v>469</v>
      </c>
      <c r="B31" s="75"/>
      <c r="C31" s="96">
        <f>SUM(C32:C38)</f>
        <v>7249937.4699999997</v>
      </c>
    </row>
    <row r="32" spans="1:3" x14ac:dyDescent="0.2">
      <c r="A32" s="76" t="s">
        <v>470</v>
      </c>
      <c r="B32" s="63" t="s">
        <v>358</v>
      </c>
      <c r="C32" s="95">
        <v>0</v>
      </c>
    </row>
    <row r="33" spans="1:3" x14ac:dyDescent="0.2">
      <c r="A33" s="76" t="s">
        <v>471</v>
      </c>
      <c r="B33" s="63" t="s">
        <v>40</v>
      </c>
      <c r="C33" s="95">
        <v>0</v>
      </c>
    </row>
    <row r="34" spans="1:3" x14ac:dyDescent="0.2">
      <c r="A34" s="76" t="s">
        <v>472</v>
      </c>
      <c r="B34" s="63" t="s">
        <v>368</v>
      </c>
      <c r="C34" s="95">
        <v>0</v>
      </c>
    </row>
    <row r="35" spans="1:3" x14ac:dyDescent="0.2">
      <c r="A35" s="76" t="s">
        <v>473</v>
      </c>
      <c r="B35" s="63" t="s">
        <v>374</v>
      </c>
      <c r="C35" s="95">
        <v>0</v>
      </c>
    </row>
    <row r="36" spans="1:3" x14ac:dyDescent="0.2">
      <c r="A36" s="76" t="s">
        <v>474</v>
      </c>
      <c r="B36" s="63" t="s">
        <v>382</v>
      </c>
      <c r="C36" s="95">
        <v>7249937.4699999997</v>
      </c>
    </row>
    <row r="37" spans="1:3" x14ac:dyDescent="0.2">
      <c r="A37" s="76" t="s">
        <v>551</v>
      </c>
      <c r="B37" s="63" t="s">
        <v>599</v>
      </c>
      <c r="C37" s="95">
        <v>0</v>
      </c>
    </row>
    <row r="38" spans="1:3" x14ac:dyDescent="0.2">
      <c r="A38" s="76" t="s">
        <v>552</v>
      </c>
      <c r="B38" s="71" t="s">
        <v>475</v>
      </c>
      <c r="C38" s="97">
        <v>0</v>
      </c>
    </row>
    <row r="39" spans="1:3" x14ac:dyDescent="0.2">
      <c r="A39" s="64"/>
      <c r="B39" s="67"/>
      <c r="C39" s="68"/>
    </row>
    <row r="40" spans="1:3" x14ac:dyDescent="0.2">
      <c r="A40" s="69" t="s">
        <v>550</v>
      </c>
      <c r="B40" s="45"/>
      <c r="C40" s="90">
        <f>C6-C8+C31</f>
        <v>170041567.41</v>
      </c>
    </row>
    <row r="42" spans="1:3" x14ac:dyDescent="0.2">
      <c r="B42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>
      <selection sqref="A1:F1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0" t="s">
        <v>601</v>
      </c>
      <c r="B1" s="191"/>
      <c r="C1" s="191"/>
      <c r="D1" s="191"/>
      <c r="E1" s="191"/>
      <c r="F1" s="191"/>
      <c r="G1" s="21" t="s">
        <v>498</v>
      </c>
      <c r="H1" s="22">
        <v>2024</v>
      </c>
    </row>
    <row r="2" spans="1:10" ht="18.95" customHeight="1" x14ac:dyDescent="0.2">
      <c r="A2" s="170" t="s">
        <v>509</v>
      </c>
      <c r="B2" s="191"/>
      <c r="C2" s="191"/>
      <c r="D2" s="191"/>
      <c r="E2" s="191"/>
      <c r="F2" s="191"/>
      <c r="G2" s="21" t="s">
        <v>499</v>
      </c>
      <c r="H2" s="22" t="s">
        <v>501</v>
      </c>
    </row>
    <row r="3" spans="1:10" ht="18.95" customHeight="1" x14ac:dyDescent="0.2">
      <c r="A3" s="192" t="s">
        <v>602</v>
      </c>
      <c r="B3" s="193"/>
      <c r="C3" s="193"/>
      <c r="D3" s="193"/>
      <c r="E3" s="193"/>
      <c r="F3" s="193"/>
      <c r="G3" s="21" t="s">
        <v>500</v>
      </c>
      <c r="H3" s="22">
        <v>2</v>
      </c>
    </row>
    <row r="4" spans="1:10" x14ac:dyDescent="0.2">
      <c r="A4" s="192" t="str">
        <f>'Notas a los Edos Financieros'!A4</f>
        <v>(Cifras en Pesos)</v>
      </c>
      <c r="B4" s="193"/>
      <c r="C4" s="193"/>
      <c r="D4" s="193"/>
      <c r="E4" s="193"/>
      <c r="F4" s="193"/>
      <c r="G4" s="140"/>
      <c r="H4" s="140"/>
    </row>
    <row r="5" spans="1:10" x14ac:dyDescent="0.2">
      <c r="A5" s="24" t="s">
        <v>116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86</v>
      </c>
      <c r="B8" s="26" t="s">
        <v>406</v>
      </c>
      <c r="C8" s="26" t="s">
        <v>110</v>
      </c>
      <c r="D8" s="26" t="s">
        <v>407</v>
      </c>
      <c r="E8" s="26" t="s">
        <v>408</v>
      </c>
      <c r="F8" s="26" t="s">
        <v>109</v>
      </c>
      <c r="G8" s="26" t="s">
        <v>79</v>
      </c>
      <c r="H8" s="26" t="s">
        <v>111</v>
      </c>
      <c r="I8" s="26" t="s">
        <v>112</v>
      </c>
      <c r="J8" s="26" t="s">
        <v>113</v>
      </c>
    </row>
    <row r="9" spans="1:10" s="35" customFormat="1" x14ac:dyDescent="0.2">
      <c r="A9" s="34">
        <v>7000</v>
      </c>
      <c r="B9" s="35" t="s">
        <v>80</v>
      </c>
    </row>
    <row r="10" spans="1:10" x14ac:dyDescent="0.2">
      <c r="A10" s="23">
        <v>7110</v>
      </c>
      <c r="B10" s="23" t="s">
        <v>79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78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77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76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75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74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73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72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71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70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69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68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67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66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65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64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63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62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61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60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59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58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57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56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55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54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53</v>
      </c>
    </row>
    <row r="38" spans="1:6" x14ac:dyDescent="0.2">
      <c r="C38" s="28"/>
      <c r="D38" s="28"/>
      <c r="E38" s="28"/>
      <c r="F38" s="28"/>
    </row>
    <row r="39" spans="1:6" x14ac:dyDescent="0.2">
      <c r="B39" s="190" t="s">
        <v>553</v>
      </c>
      <c r="C39" s="190"/>
      <c r="D39" s="28"/>
      <c r="E39" s="28"/>
      <c r="F39" s="28"/>
    </row>
    <row r="40" spans="1:6" x14ac:dyDescent="0.2">
      <c r="B40" s="136" t="s">
        <v>406</v>
      </c>
      <c r="C40" s="142">
        <f>H1</f>
        <v>2024</v>
      </c>
      <c r="D40" s="28"/>
      <c r="E40" s="28"/>
      <c r="F40" s="28"/>
    </row>
    <row r="41" spans="1:6" x14ac:dyDescent="0.2">
      <c r="A41" s="23">
        <v>8110</v>
      </c>
      <c r="B41" s="110" t="s">
        <v>52</v>
      </c>
      <c r="C41" s="111">
        <v>417058652.81</v>
      </c>
      <c r="D41" s="28"/>
      <c r="E41" s="28"/>
      <c r="F41" s="28"/>
    </row>
    <row r="42" spans="1:6" x14ac:dyDescent="0.2">
      <c r="A42" s="23">
        <v>8120</v>
      </c>
      <c r="B42" s="110" t="s">
        <v>51</v>
      </c>
      <c r="C42" s="111">
        <v>-278070382.50999999</v>
      </c>
      <c r="D42" s="28"/>
      <c r="E42" s="28"/>
      <c r="F42" s="28"/>
    </row>
    <row r="43" spans="1:6" x14ac:dyDescent="0.2">
      <c r="A43" s="23">
        <v>8130</v>
      </c>
      <c r="B43" s="110" t="s">
        <v>50</v>
      </c>
      <c r="C43" s="111">
        <v>134143937.34</v>
      </c>
      <c r="D43" s="28"/>
      <c r="E43" s="28"/>
      <c r="F43" s="28"/>
    </row>
    <row r="44" spans="1:6" x14ac:dyDescent="0.2">
      <c r="A44" s="23">
        <v>8140</v>
      </c>
      <c r="B44" s="110" t="s">
        <v>49</v>
      </c>
      <c r="C44" s="111">
        <v>-456462.18</v>
      </c>
      <c r="D44" s="28"/>
      <c r="E44" s="28"/>
      <c r="F44" s="28"/>
    </row>
    <row r="45" spans="1:6" x14ac:dyDescent="0.2">
      <c r="A45" s="23">
        <v>8150</v>
      </c>
      <c r="B45" s="110" t="s">
        <v>48</v>
      </c>
      <c r="C45" s="111">
        <v>-272675745.45999998</v>
      </c>
      <c r="D45" s="28"/>
      <c r="E45" s="28"/>
      <c r="F45" s="28"/>
    </row>
    <row r="46" spans="1:6" x14ac:dyDescent="0.2">
      <c r="B46" s="137"/>
      <c r="C46" s="138"/>
      <c r="D46" s="28"/>
      <c r="E46" s="28"/>
      <c r="F46" s="28"/>
    </row>
    <row r="47" spans="1:6" x14ac:dyDescent="0.2">
      <c r="B47" s="144"/>
      <c r="C47" s="145"/>
      <c r="D47" s="28"/>
      <c r="E47" s="28"/>
      <c r="F47" s="28"/>
    </row>
    <row r="48" spans="1:6" x14ac:dyDescent="0.2">
      <c r="B48" s="190" t="s">
        <v>554</v>
      </c>
      <c r="C48" s="190"/>
    </row>
    <row r="49" spans="1:3" x14ac:dyDescent="0.2">
      <c r="B49" s="143" t="s">
        <v>406</v>
      </c>
      <c r="C49" s="142">
        <f>H1</f>
        <v>2024</v>
      </c>
    </row>
    <row r="50" spans="1:3" x14ac:dyDescent="0.2">
      <c r="A50" s="23">
        <v>8210</v>
      </c>
      <c r="B50" s="110" t="s">
        <v>47</v>
      </c>
      <c r="C50" s="112">
        <v>-417058652.81</v>
      </c>
    </row>
    <row r="51" spans="1:3" x14ac:dyDescent="0.2">
      <c r="A51" s="23">
        <v>8220</v>
      </c>
      <c r="B51" s="110" t="s">
        <v>46</v>
      </c>
      <c r="C51" s="112">
        <v>238589899.91999999</v>
      </c>
    </row>
    <row r="52" spans="1:3" x14ac:dyDescent="0.2">
      <c r="A52" s="23">
        <v>8230</v>
      </c>
      <c r="B52" s="110" t="s">
        <v>600</v>
      </c>
      <c r="C52" s="112">
        <v>-191102193.15000001</v>
      </c>
    </row>
    <row r="53" spans="1:3" x14ac:dyDescent="0.2">
      <c r="A53" s="23">
        <v>8240</v>
      </c>
      <c r="B53" s="110" t="s">
        <v>45</v>
      </c>
      <c r="C53" s="112">
        <v>113172912.15000001</v>
      </c>
    </row>
    <row r="54" spans="1:3" x14ac:dyDescent="0.2">
      <c r="A54" s="23">
        <v>8250</v>
      </c>
      <c r="B54" s="110" t="s">
        <v>44</v>
      </c>
      <c r="C54" s="112">
        <v>0</v>
      </c>
    </row>
    <row r="55" spans="1:3" x14ac:dyDescent="0.2">
      <c r="A55" s="23">
        <v>8260</v>
      </c>
      <c r="B55" s="110" t="s">
        <v>43</v>
      </c>
      <c r="C55" s="112">
        <v>1394366.53</v>
      </c>
    </row>
    <row r="56" spans="1:3" x14ac:dyDescent="0.2">
      <c r="A56" s="23">
        <v>8270</v>
      </c>
      <c r="B56" s="110" t="s">
        <v>42</v>
      </c>
      <c r="C56" s="112">
        <v>255003667.36000001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2019-02-13T21:19:08Z</cp:lastPrinted>
  <dcterms:created xsi:type="dcterms:W3CDTF">2012-12-11T20:36:24Z</dcterms:created>
  <dcterms:modified xsi:type="dcterms:W3CDTF">2024-07-29T20:50:40Z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