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CORTAZAR 24 - 27\Cuenta Publica\2024\4o trim 2024 M09\Cortazar\Informacion Contable M09\"/>
    </mc:Choice>
  </mc:AlternateContent>
  <xr:revisionPtr revIDLastSave="0" documentId="13_ncr:1_{8E7F4D42-428F-4A7A-B3AF-05DDE4BAC86A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<sst xmlns="http://schemas.openxmlformats.org/spreadsheetml/2006/main" count="865" uniqueCount="609">
  <si>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</si>
  <si>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</si>
  <si>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</si>
  <si>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</si>
  <si>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</si>
  <si>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</si>
  <si>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</si>
  <si>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</si>
  <si>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</si>
  <si>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</si>
  <si>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</si>
  <si>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</si>
  <si>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</si>
  <si>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</si>
  <si>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</si>
  <si>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</si>
  <si>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</si>
  <si>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</si>
  <si>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</si>
  <si>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</si>
  <si>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</si>
  <si>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</si>
  <si>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</si>
  <si>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</si>
  <si>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</si>
  <si>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</si>
  <si>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</si>
  <si>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</si>
  <si>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</si>
  <si>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</si>
  <si>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</si>
  <si>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</si>
  <si>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</si>
  <si>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</si>
  <si>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</si>
  <si>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</si>
  <si>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</si>
  <si>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</si>
  <si>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</si>
  <si>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</si>
  <si>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</si>
  <si>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</si>
  <si>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</si>
  <si>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</si>
  <si>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</si>
  <si>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</si>
  <si>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</si>
  <si>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</si>
  <si>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</si>
  <si>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</si>
  <si>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</si>
  <si>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</si>
  <si>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</si>
  <si>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</si>
  <si>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</si>
  <si>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</si>
  <si>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</si>
  <si>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</si>
  <si>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</si>
  <si>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</si>
  <si>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</si>
  <si>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</si>
  <si>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</si>
  <si>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</si>
  <si>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</si>
  <si>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</si>
  <si>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</si>
  <si>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</si>
  <si>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</si>
  <si>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</si>
  <si>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</si>
  <si>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</si>
  <si>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</si>
  <si>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</si>
  <si>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</si>
  <si>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</si>
  <si>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</si>
  <si>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</si>
  <si>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</si>
  <si>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</si>
  <si>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</si>
  <si>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</si>
  <si>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</si>
  <si>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</si>
  <si>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</si>
  <si>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</si>
  <si>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</si>
  <si>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</si>
  <si>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</si>
  <si>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</si>
  <si>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</si>
  <si>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</si>
  <si>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</si>
  <si>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</si>
  <si>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</si>
  <si>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</si>
  <si>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</si>
  <si>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</si>
  <si>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</si>
  <si>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</si>
  <si>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</si>
  <si>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</si>
  <si>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</si>
  <si>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</si>
  <si>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</si>
  <si>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</si>
  <si>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</si>
  <si>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</si>
  <si>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</si>
  <si>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</si>
  <si>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</si>
  <si>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</si>
  <si>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</si>
  <si>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</si>
  <si>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</si>
  <si>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</si>
  <si>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</si>
  <si>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</si>
  <si>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</si>
  <si>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</si>
  <si>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</si>
  <si>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</si>
  <si>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</si>
  <si>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</si>
  <si>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</si>
  <si>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</si>
  <si>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</si>
  <si>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</si>
  <si>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</si>
  <si>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</si>
  <si>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</si>
  <si>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</si>
  <si>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</si>
  <si>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</si>
  <si>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</si>
  <si>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</si>
  <si>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</si>
  <si>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</si>
  <si>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</si>
  <si>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</si>
  <si>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</si>
  <si>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</si>
  <si>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</si>
  <si>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</si>
  <si>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</si>
  <si>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</si>
  <si>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</si>
  <si>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</si>
  <si>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</si>
  <si>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</si>
  <si>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</si>
  <si>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</si>
  <si>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</si>
  <si>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</si>
  <si>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</si>
  <si>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</si>
  <si>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</si>
  <si>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</si>
  <si>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</si>
  <si>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</si>
  <si>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</si>
  <si>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</si>
  <si>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</si>
  <si>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</si>
  <si>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</si>
  <si>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</si>
  <si>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</si>
  <si>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</si>
  <si>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</si>
  <si>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</si>
  <si>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</si>
  <si>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</si>
  <si>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</si>
  <si>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</si>
  <si>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</si>
  <si>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</si>
  <si>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</si>
  <si>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</si>
  <si>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</si>
  <si>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</si>
  <si>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</si>
  <si>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</si>
  <si>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</si>
  <si>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</si>
  <si>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</si>
  <si>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</si>
  <si>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</si>
  <si>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</si>
  <si>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</si>
  <si>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</si>
  <si>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</si>
  <si>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</si>
  <si>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</si>
  <si>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</si>
  <si>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</si>
  <si>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</si>
  <si>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</si>
  <si>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</si>
  <si>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</si>
  <si>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</si>
  <si>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</si>
  <si>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</si>
  <si>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</si>
  <si>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</si>
  <si>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</si>
  <si>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</si>
  <si>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</si>
  <si>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</si>
  <si>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</si>
  <si>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</si>
  <si>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</si>
  <si>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</si>
  <si>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</si>
  <si>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</si>
  <si>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</si>
  <si>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</si>
  <si>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</si>
  <si>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</si>
  <si>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</si>
  <si>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</si>
  <si>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</si>
  <si>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</si>
  <si>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</si>
  <si>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</si>
  <si>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</si>
  <si>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</si>
  <si>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</si>
  <si>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</si>
  <si>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</si>
  <si>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</si>
  <si>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</si>
  <si>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</si>
  <si>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</si>
  <si>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</si>
  <si>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</si>
  <si>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</si>
  <si>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</si>
  <si>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</si>
  <si>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</si>
  <si>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</si>
  <si>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</si>
  <si>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</si>
  <si>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</si>
  <si>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</si>
  <si>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</si>
  <si>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</si>
  <si>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</si>
  <si>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</si>
  <si>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</si>
  <si>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</si>
  <si>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</si>
  <si>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</si>
  <si>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</si>
  <si>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</si>
  <si>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</si>
  <si>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</si>
  <si>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</si>
  <si>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</si>
  <si>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</si>
  <si>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</si>
  <si>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</si>
  <si>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</si>
  <si>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</si>
  <si>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</si>
  <si>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</si>
  <si>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</si>
  <si>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</si>
  <si>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</si>
  <si>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</si>
  <si>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</si>
  <si>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</si>
  <si>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</si>
  <si>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</si>
  <si>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</si>
  <si>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</si>
  <si>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</si>
  <si>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</si>
  <si>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</si>
  <si>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</si>
  <si>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</si>
  <si>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</si>
  <si>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</si>
  <si>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</si>
  <si>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</si>
  <si>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</si>
  <si>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</si>
  <si>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</si>
  <si>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</si>
  <si>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</si>
  <si>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</si>
  <si>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</si>
  <si>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</si>
  <si>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</si>
  <si>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</si>
  <si>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</si>
  <si>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</si>
  <si>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</si>
  <si>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</si>
  <si>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</si>
  <si>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</si>
  <si>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</si>
  <si>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</si>
  <si>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</si>
  <si>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</si>
  <si>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</si>
  <si>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</si>
  <si>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</si>
  <si>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</si>
  <si>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</si>
  <si>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</si>
  <si>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</si>
  <si>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</si>
  <si>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</si>
  <si>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</si>
  <si>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</si>
  <si>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</si>
  <si>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</si>
  <si>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</si>
  <si>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</si>
  <si>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</si>
  <si>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</si>
  <si>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</si>
  <si>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</si>
  <si>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</si>
  <si>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</si>
  <si>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</si>
  <si>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</si>
  <si>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</si>
  <si>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</si>
  <si>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</si>
  <si>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</si>
  <si>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</si>
  <si>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</si>
  <si>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</si>
  <si>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</si>
  <si>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</si>
  <si>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</si>
  <si>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</si>
  <si>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</si>
  <si>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</si>
  <si>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</si>
  <si>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</si>
  <si>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</si>
  <si>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</si>
  <si>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</si>
  <si>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</si>
  <si>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</si>
  <si>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</si>
  <si>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</si>
  <si>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</si>
  <si>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</si>
  <si>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</si>
  <si>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</si>
  <si>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</si>
  <si>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</si>
  <si>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</si>
  <si>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</si>
  <si>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</si>
  <si>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</si>
  <si>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</si>
  <si>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</si>
  <si>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</si>
  <si>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</si>
  <si>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</si>
  <si>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</si>
  <si>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</si>
  <si>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</si>
  <si>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</si>
  <si>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</si>
  <si>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</si>
  <si>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</si>
  <si>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</si>
  <si>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</si>
  <si>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</si>
  <si>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</si>
  <si>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</si>
  <si>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</si>
  <si>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</si>
  <si>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</si>
  <si>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</si>
  <si>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</si>
  <si>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</si>
  <si>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</si>
  <si>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</si>
  <si>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</si>
  <si>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</si>
  <si>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</si>
  <si>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</si>
  <si>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</si>
  <si>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</si>
  <si>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</si>
  <si>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</si>
  <si>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</si>
  <si>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</si>
  <si>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</si>
  <si>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</si>
  <si>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</si>
  <si>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</si>
  <si>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</si>
  <si>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</si>
  <si>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</si>
  <si>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</si>
  <si>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</si>
  <si>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</si>
  <si>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</si>
  <si>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</si>
  <si>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</si>
  <si>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</si>
  <si>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</si>
  <si>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</si>
  <si>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</si>
  <si>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</si>
  <si>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</si>
  <si>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</si>
  <si>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</si>
  <si>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</si>
  <si>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</si>
  <si>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</si>
  <si>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</si>
  <si>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</si>
  <si>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</si>
  <si>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</si>
  <si>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</si>
  <si>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</si>
  <si>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</si>
  <si>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</si>
  <si>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</si>
  <si>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</si>
  <si>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</si>
  <si>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</si>
  <si>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</si>
  <si>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</si>
  <si>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</si>
  <si>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</si>
  <si>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</si>
  <si>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</si>
  <si>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</si>
  <si>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</si>
  <si>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</si>
  <si>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</si>
  <si>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</si>
  <si>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</si>
  <si>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</si>
  <si>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</si>
  <si>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</si>
  <si>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</si>
  <si>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</si>
  <si>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</si>
  <si>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</si>
  <si>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</si>
  <si>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</si>
  <si>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</si>
  <si>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</si>
  <si>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</si>
  <si>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</si>
  <si>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</si>
  <si>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</si>
  <si>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</si>
  <si>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</si>
  <si>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</si>
  <si>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</si>
  <si>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</si>
  <si>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</si>
  <si>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</si>
  <si>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</si>
  <si>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</si>
  <si>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</si>
  <si>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</si>
  <si>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</si>
  <si>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</si>
  <si>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</si>
  <si>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</si>
  <si>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</si>
  <si>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</si>
  <si>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</si>
  <si>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</si>
  <si>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</si>
  <si>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</si>
  <si>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</si>
  <si>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</si>
  <si>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</si>
  <si>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</si>
  <si>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</si>
  <si>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</si>
  <si>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</si>
  <si>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</si>
  <si>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</si>
  <si>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</si>
  <si>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</si>
  <si>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</si>
  <si>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</si>
  <si>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</si>
  <si>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</si>
  <si>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</si>
  <si>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</si>
  <si>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</si>
  <si>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</si>
  <si>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</si>
  <si>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</si>
  <si>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</si>
  <si>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</si>
  <si>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</si>
  <si>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</si>
  <si>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</si>
  <si>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</si>
  <si>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</si>
  <si>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</si>
  <si>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</si>
  <si>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</si>
  <si>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</si>
  <si>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</si>
  <si>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</si>
  <si>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</si>
  <si>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</si>
  <si>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</si>
  <si>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</si>
  <si>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</si>
  <si>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</si>
  <si>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</si>
  <si>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</si>
  <si>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</si>
  <si>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</si>
  <si>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</si>
  <si>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</si>
  <si>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</si>
  <si>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</si>
  <si>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</si>
  <si>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</si>
  <si>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</si>
  <si>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</si>
  <si>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</si>
  <si>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</si>
  <si>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</si>
  <si>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</si>
  <si>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</si>
  <si>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</si>
  <si>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</si>
  <si>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</si>
  <si>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</si>
  <si>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</si>
  <si>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</si>
  <si>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</si>
  <si>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</si>
  <si>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</si>
  <si>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</si>
  <si>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</si>
  <si>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</si>
  <si>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</si>
  <si>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</si>
  <si>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</si>
  <si>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</si>
  <si>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</si>
  <si>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</si>
  <si>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</si>
  <si>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</si>
  <si>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</si>
  <si>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</si>
  <si>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</si>
  <si>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</si>
  <si>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</si>
  <si>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</si>
  <si>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</si>
  <si>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</si>
  <si>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</si>
  <si>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</si>
  <si>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</si>
  <si>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</si>
  <si>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</si>
  <si>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</si>
  <si>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</si>
  <si>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</si>
  <si>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</si>
  <si>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</si>
  <si>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</si>
  <si>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</si>
  <si>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</si>
  <si>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</si>
  <si>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</si>
  <si>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</si>
  <si>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</si>
  <si>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</si>
  <si>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</si>
  <si>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</si>
  <si>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</si>
  <si>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</si>
  <si>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</si>
  <si>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</si>
  <si>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</si>
  <si>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</si>
  <si>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</si>
  <si>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</si>
  <si>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</si>
  <si>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</si>
  <si>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</si>
  <si>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</si>
  <si>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</si>
  <si>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</si>
  <si>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</si>
  <si>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</si>
  <si>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</si>
  <si>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Cortázar, Gto.</t>
  </si>
  <si>
    <t>Del 1 de Enero al 31 de Diciembre de 2024</t>
  </si>
  <si>
    <t xml:space="preserve"> _________________________________</t>
  </si>
  <si>
    <t>Lic. Marco Mauricio Estefanía Torres</t>
  </si>
  <si>
    <t>MCG. y LAE. Isidra del Rayo Arpero Vazquez</t>
  </si>
  <si>
    <t>Presidente Municipal de Cortazar, Guanajuato</t>
  </si>
  <si>
    <t>Tesorera Municipal</t>
  </si>
  <si>
    <t xml:space="preserve">                                                              ______________________________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</si>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</sst>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2" fillId="0" borderId="0" xfId="3" applyFont="1" applyAlignment="1" applyProtection="1">
      <alignment horizontal="center"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4248150</xdr:colOff>
      <xdr:row>0</xdr:row>
      <xdr:rowOff>47625</xdr:rowOff>
    </xdr:from>
    <xdr:to>
      <xdr:col>1</xdr:col>
      <xdr:colOff>4867275</xdr:colOff>
      <xdr:row>3</xdr:row>
      <xdr:rowOff>172758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47625"/>
          <a:ext cx="619125" cy="72520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38099</xdr:rowOff>
    </xdr:from>
    <xdr:to>
      <xdr:col>1</xdr:col>
      <xdr:colOff>99256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099"/>
          <a:ext cx="1032706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634743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493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64361</xdr:colOff>
      <xdr:row>0</xdr:row>
      <xdr:rowOff>0</xdr:rowOff>
    </xdr:from>
    <xdr:to>
      <xdr:col>2</xdr:col>
      <xdr:colOff>845004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136" y="0"/>
          <a:ext cx="780643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154780</xdr:colOff>
      <xdr:row>0</xdr:row>
      <xdr:rowOff>23814</xdr:rowOff>
    </xdr:from>
    <xdr:to>
      <xdr:col>5</xdr:col>
      <xdr:colOff>959303</xdr:colOff>
      <xdr:row>4</xdr:row>
      <xdr:rowOff>13686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0218" y="23814"/>
          <a:ext cx="804523" cy="94237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833437</xdr:colOff>
      <xdr:row>3</xdr:row>
      <xdr:rowOff>231574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404937" cy="945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371475</xdr:colOff>
      <xdr:row>3</xdr:row>
      <xdr:rowOff>222791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6"/>
          <a:ext cx="1038225" cy="699040"/>
        </a:xfrm>
        <a:prstGeom prst="rect">
          <a:avLst/>
        </a:prstGeom>
      </xdr:spPr>
    </xdr:pic>
    <xdr:clientData/>
  </xdr:twoCellAnchor>
  <xdr:twoCellAnchor editAs="oneCell">
    <xdr:from>
      <xdr:col>2</xdr:col>
      <xdr:colOff>923925</xdr:colOff>
      <xdr:row>0</xdr:row>
      <xdr:rowOff>85725</xdr:rowOff>
    </xdr:from>
    <xdr:to>
      <xdr:col>3</xdr:col>
      <xdr:colOff>102055</xdr:colOff>
      <xdr:row>3</xdr:row>
      <xdr:rowOff>193785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85725"/>
          <a:ext cx="702130" cy="822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227134</xdr:colOff>
      <xdr:row>0</xdr:row>
      <xdr:rowOff>117231</xdr:rowOff>
    </xdr:from>
    <xdr:to>
      <xdr:col>2</xdr:col>
      <xdr:colOff>842596</xdr:colOff>
      <xdr:row>3</xdr:row>
      <xdr:rowOff>112783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519" y="117231"/>
          <a:ext cx="615462" cy="720917"/>
        </a:xfrm>
        <a:prstGeom prst="rect">
          <a:avLst/>
        </a:prstGeom>
      </xdr:spPr>
    </xdr:pic>
    <xdr:clientData/>
  </xdr:twoCellAnchor>
  <xdr:twoCellAnchor editAs="oneCell">
    <xdr:from>
      <xdr:col>0</xdr:col>
      <xdr:colOff>43961</xdr:colOff>
      <xdr:row>0</xdr:row>
      <xdr:rowOff>29307</xdr:rowOff>
    </xdr:from>
    <xdr:to>
      <xdr:col>1</xdr:col>
      <xdr:colOff>726586</xdr:colOff>
      <xdr:row>3</xdr:row>
      <xdr:rowOff>212481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29307"/>
          <a:ext cx="1349375" cy="908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95250</xdr:rowOff>
    </xdr:from>
    <xdr:to>
      <xdr:col>1</xdr:col>
      <xdr:colOff>647700</xdr:colOff>
      <xdr:row>3</xdr:row>
      <xdr:rowOff>196000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385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</xdr:row>
      <xdr:rowOff>66675</xdr:rowOff>
    </xdr:from>
    <xdr:to>
      <xdr:col>2</xdr:col>
      <xdr:colOff>962025</xdr:colOff>
      <xdr:row>3</xdr:row>
      <xdr:rowOff>178484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295275"/>
          <a:ext cx="485775" cy="5690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152400</xdr:rowOff>
    </xdr:from>
    <xdr:to>
      <xdr:col>2</xdr:col>
      <xdr:colOff>1019175</xdr:colOff>
      <xdr:row>3</xdr:row>
      <xdr:rowOff>7034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152400"/>
          <a:ext cx="485775" cy="569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38100</xdr:rowOff>
    </xdr:from>
    <xdr:to>
      <xdr:col>1</xdr:col>
      <xdr:colOff>600075</xdr:colOff>
      <xdr:row>3</xdr:row>
      <xdr:rowOff>119800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6225"/>
          <a:ext cx="828675" cy="557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493276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160026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0</xdr:row>
      <xdr:rowOff>47091</xdr:rowOff>
    </xdr:from>
    <xdr:to>
      <xdr:col>5</xdr:col>
      <xdr:colOff>171450</xdr:colOff>
      <xdr:row>4</xdr:row>
      <xdr:rowOff>15461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47091"/>
          <a:ext cx="704850" cy="82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view="pageBreakPreview" zoomScaleNormal="100" zoomScaleSheetLayoutView="100" workbookViewId="0">
      <pane ySplit="5" topLeftCell="A36" activePane="bottomLeft" state="frozen"/>
      <selection activeCell="A14" sqref="A14:B14"/>
      <selection pane="bottomLeft" activeCell="B64" sqref="B64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2" t="s">
        <v>600</v>
      </c>
      <c r="B1" s="163"/>
      <c r="C1" s="106" t="s">
        <v>494</v>
      </c>
      <c r="D1" s="107">
        <v>2024</v>
      </c>
    </row>
    <row r="2" spans="1:4" ht="16.2" customHeight="1" x14ac:dyDescent="0.2">
      <c r="A2" s="164" t="s">
        <v>493</v>
      </c>
      <c r="B2" s="165"/>
      <c r="C2" s="10" t="s">
        <v>495</v>
      </c>
      <c r="D2" s="108" t="s">
        <v>500</v>
      </c>
    </row>
    <row r="3" spans="1:4" ht="16.2" customHeight="1" x14ac:dyDescent="0.2">
      <c r="A3" s="166" t="s">
        <v>601</v>
      </c>
      <c r="B3" s="167"/>
      <c r="C3" s="10" t="s">
        <v>496</v>
      </c>
      <c r="D3" s="109">
        <v>4</v>
      </c>
    </row>
    <row r="4" spans="1:4" ht="16.2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  <row r="49" spans="1:3" x14ac:dyDescent="0.2">
      <c r="A49" s="151"/>
      <c r="B49" s="151"/>
      <c r="C49" s="151"/>
    </row>
    <row r="50" spans="1:3" x14ac:dyDescent="0.2">
      <c r="A50" s="151" t="s">
        <v>607</v>
      </c>
      <c r="B50" s="151"/>
      <c r="C50" s="151" t="s">
        <v>602</v>
      </c>
    </row>
    <row r="51" spans="1:3" ht="15" customHeight="1" x14ac:dyDescent="0.2">
      <c r="A51" s="161" t="s">
        <v>603</v>
      </c>
      <c r="B51" s="161"/>
      <c r="C51" s="151" t="s">
        <v>604</v>
      </c>
    </row>
    <row r="52" spans="1:3" ht="15" customHeight="1" x14ac:dyDescent="0.2">
      <c r="A52" s="161" t="s">
        <v>605</v>
      </c>
      <c r="B52" s="161"/>
      <c r="C52" s="151" t="s">
        <v>606</v>
      </c>
    </row>
  </sheetData>
  <sheetProtection formatCells="0" formatColumns="0" formatRows="0" autoFilter="0" pivotTables="0"/>
  <mergeCells count="6">
    <mergeCell ref="A52:B52"/>
    <mergeCell ref="A1:B1"/>
    <mergeCell ref="A2:B2"/>
    <mergeCell ref="A3:B3"/>
    <mergeCell ref="A4:D4"/>
    <mergeCell ref="A51:B51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80" zoomScaleNormal="100" workbookViewId="0">
      <selection activeCell="B216" sqref="B216:C219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899999999999999" customHeight="1" x14ac:dyDescent="0.3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899999999999999" customHeight="1" x14ac:dyDescent="0.3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899999999999999" customHeight="1" x14ac:dyDescent="0.3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508078458.61000001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53805875.369999997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23431844.41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22054352.469999999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341482.75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1036009.19</v>
      </c>
      <c r="D18" s="79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23244287.890000001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2048709.5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21195578.390000001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3189616.42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3189616.42</v>
      </c>
      <c r="D37" s="79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3940126.6500000004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3154719.37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28055.200000000001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182893.96</v>
      </c>
      <c r="D44" s="79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574458.12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0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0.399999999999999" x14ac:dyDescent="0.2">
      <c r="A51" s="41">
        <v>4173</v>
      </c>
      <c r="B51" s="43" t="s">
        <v>418</v>
      </c>
      <c r="C51" s="45">
        <v>0</v>
      </c>
      <c r="D51" s="79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0.6" x14ac:dyDescent="0.2">
      <c r="A57" s="111">
        <v>4200</v>
      </c>
      <c r="B57" s="113" t="s">
        <v>424</v>
      </c>
      <c r="C57" s="112">
        <f>+C58+C64</f>
        <v>454272583.24000001</v>
      </c>
      <c r="D57" s="79"/>
      <c r="E57" s="40"/>
    </row>
    <row r="58" spans="1:5" ht="20.399999999999999" x14ac:dyDescent="0.2">
      <c r="A58" s="111">
        <v>4210</v>
      </c>
      <c r="B58" s="113" t="s">
        <v>425</v>
      </c>
      <c r="C58" s="112">
        <f>SUM(C59:C63)</f>
        <v>300832578.35000002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177279629.69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119970562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200000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3382386.66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153440004.88999999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153440004.88999999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0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454583480.0200001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321449851.08000004</v>
      </c>
      <c r="D95" s="115">
        <f>C95/$C$94</f>
        <v>0.70713051663438664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171291615.18000001</v>
      </c>
      <c r="D96" s="115">
        <f t="shared" ref="D96:D159" si="0">C96/$C$94</f>
        <v>0.37681003095947035</v>
      </c>
      <c r="E96" s="42"/>
    </row>
    <row r="97" spans="1:5" x14ac:dyDescent="0.2">
      <c r="A97" s="44">
        <v>5111</v>
      </c>
      <c r="B97" s="42" t="s">
        <v>279</v>
      </c>
      <c r="C97" s="45">
        <v>79214200.819999993</v>
      </c>
      <c r="D97" s="46">
        <f t="shared" si="0"/>
        <v>0.17425666418083394</v>
      </c>
      <c r="E97" s="42"/>
    </row>
    <row r="98" spans="1:5" x14ac:dyDescent="0.2">
      <c r="A98" s="44">
        <v>5112</v>
      </c>
      <c r="B98" s="42" t="s">
        <v>280</v>
      </c>
      <c r="C98" s="45">
        <v>4262194.6500000004</v>
      </c>
      <c r="D98" s="46">
        <f t="shared" si="0"/>
        <v>9.3760438672616936E-3</v>
      </c>
      <c r="E98" s="42"/>
    </row>
    <row r="99" spans="1:5" x14ac:dyDescent="0.2">
      <c r="A99" s="44">
        <v>5113</v>
      </c>
      <c r="B99" s="42" t="s">
        <v>281</v>
      </c>
      <c r="C99" s="45">
        <v>21321568.550000001</v>
      </c>
      <c r="D99" s="46">
        <f t="shared" si="0"/>
        <v>4.6903527046477635E-2</v>
      </c>
      <c r="E99" s="42"/>
    </row>
    <row r="100" spans="1:5" x14ac:dyDescent="0.2">
      <c r="A100" s="44">
        <v>5114</v>
      </c>
      <c r="B100" s="42" t="s">
        <v>282</v>
      </c>
      <c r="C100" s="45">
        <v>15186701.23</v>
      </c>
      <c r="D100" s="46">
        <f t="shared" si="0"/>
        <v>3.3407947929238076E-2</v>
      </c>
      <c r="E100" s="42"/>
    </row>
    <row r="101" spans="1:5" x14ac:dyDescent="0.2">
      <c r="A101" s="44">
        <v>5115</v>
      </c>
      <c r="B101" s="42" t="s">
        <v>283</v>
      </c>
      <c r="C101" s="45">
        <v>51306949.93</v>
      </c>
      <c r="D101" s="46">
        <f t="shared" si="0"/>
        <v>0.11286584793565897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54618554.24000001</v>
      </c>
      <c r="D103" s="115">
        <f t="shared" si="0"/>
        <v>0.12015076799006638</v>
      </c>
      <c r="E103" s="42"/>
    </row>
    <row r="104" spans="1:5" x14ac:dyDescent="0.2">
      <c r="A104" s="44">
        <v>5121</v>
      </c>
      <c r="B104" s="42" t="s">
        <v>286</v>
      </c>
      <c r="C104" s="45">
        <v>3775329.31</v>
      </c>
      <c r="D104" s="46">
        <f t="shared" si="0"/>
        <v>8.3050297160686491E-3</v>
      </c>
      <c r="E104" s="42"/>
    </row>
    <row r="105" spans="1:5" x14ac:dyDescent="0.2">
      <c r="A105" s="44">
        <v>5122</v>
      </c>
      <c r="B105" s="42" t="s">
        <v>287</v>
      </c>
      <c r="C105" s="45">
        <v>1065082.22</v>
      </c>
      <c r="D105" s="46">
        <f t="shared" si="0"/>
        <v>2.3429848791538576E-3</v>
      </c>
      <c r="E105" s="42"/>
    </row>
    <row r="106" spans="1:5" x14ac:dyDescent="0.2">
      <c r="A106" s="44">
        <v>5123</v>
      </c>
      <c r="B106" s="42" t="s">
        <v>288</v>
      </c>
      <c r="C106" s="45">
        <v>242</v>
      </c>
      <c r="D106" s="46">
        <f t="shared" si="0"/>
        <v>5.3235546524777545E-7</v>
      </c>
      <c r="E106" s="42"/>
    </row>
    <row r="107" spans="1:5" x14ac:dyDescent="0.2">
      <c r="A107" s="44">
        <v>5124</v>
      </c>
      <c r="B107" s="42" t="s">
        <v>289</v>
      </c>
      <c r="C107" s="45">
        <v>10264363.02</v>
      </c>
      <c r="D107" s="46">
        <f t="shared" si="0"/>
        <v>2.2579709714810586E-2</v>
      </c>
      <c r="E107" s="42"/>
    </row>
    <row r="108" spans="1:5" x14ac:dyDescent="0.2">
      <c r="A108" s="44">
        <v>5125</v>
      </c>
      <c r="B108" s="42" t="s">
        <v>290</v>
      </c>
      <c r="C108" s="45">
        <v>566670.21</v>
      </c>
      <c r="D108" s="46">
        <f t="shared" si="0"/>
        <v>1.2465701788702669E-3</v>
      </c>
      <c r="E108" s="42"/>
    </row>
    <row r="109" spans="1:5" x14ac:dyDescent="0.2">
      <c r="A109" s="44">
        <v>5126</v>
      </c>
      <c r="B109" s="42" t="s">
        <v>291</v>
      </c>
      <c r="C109" s="45">
        <v>32185095.890000001</v>
      </c>
      <c r="D109" s="46">
        <f t="shared" si="0"/>
        <v>7.0801288002335608E-2</v>
      </c>
      <c r="E109" s="42"/>
    </row>
    <row r="110" spans="1:5" x14ac:dyDescent="0.2">
      <c r="A110" s="44">
        <v>5127</v>
      </c>
      <c r="B110" s="42" t="s">
        <v>292</v>
      </c>
      <c r="C110" s="45">
        <v>1418364.42</v>
      </c>
      <c r="D110" s="46">
        <f t="shared" si="0"/>
        <v>3.1201407053718642E-3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5343407.17</v>
      </c>
      <c r="D112" s="46">
        <f t="shared" si="0"/>
        <v>1.1754512437990286E-2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95539681.660000011</v>
      </c>
      <c r="D113" s="115">
        <f t="shared" si="0"/>
        <v>0.21016971768484988</v>
      </c>
      <c r="E113" s="42"/>
    </row>
    <row r="114" spans="1:5" x14ac:dyDescent="0.2">
      <c r="A114" s="44">
        <v>5131</v>
      </c>
      <c r="B114" s="42" t="s">
        <v>296</v>
      </c>
      <c r="C114" s="45">
        <v>19224696.66</v>
      </c>
      <c r="D114" s="46">
        <f t="shared" si="0"/>
        <v>4.2290794771411802E-2</v>
      </c>
      <c r="E114" s="42"/>
    </row>
    <row r="115" spans="1:5" x14ac:dyDescent="0.2">
      <c r="A115" s="44">
        <v>5132</v>
      </c>
      <c r="B115" s="42" t="s">
        <v>297</v>
      </c>
      <c r="C115" s="45">
        <v>3381570.58</v>
      </c>
      <c r="D115" s="46">
        <f t="shared" si="0"/>
        <v>7.4388329726615288E-3</v>
      </c>
      <c r="E115" s="42"/>
    </row>
    <row r="116" spans="1:5" x14ac:dyDescent="0.2">
      <c r="A116" s="44">
        <v>5133</v>
      </c>
      <c r="B116" s="42" t="s">
        <v>298</v>
      </c>
      <c r="C116" s="45">
        <v>9126512.5399999991</v>
      </c>
      <c r="D116" s="46">
        <f t="shared" si="0"/>
        <v>2.0076648055046928E-2</v>
      </c>
      <c r="E116" s="42"/>
    </row>
    <row r="117" spans="1:5" x14ac:dyDescent="0.2">
      <c r="A117" s="44">
        <v>5134</v>
      </c>
      <c r="B117" s="42" t="s">
        <v>299</v>
      </c>
      <c r="C117" s="45">
        <v>1428085.2</v>
      </c>
      <c r="D117" s="46">
        <f t="shared" si="0"/>
        <v>3.1415246324771177E-3</v>
      </c>
      <c r="E117" s="42"/>
    </row>
    <row r="118" spans="1:5" x14ac:dyDescent="0.2">
      <c r="A118" s="44">
        <v>5135</v>
      </c>
      <c r="B118" s="42" t="s">
        <v>300</v>
      </c>
      <c r="C118" s="45">
        <v>15837238.01</v>
      </c>
      <c r="D118" s="46">
        <f t="shared" si="0"/>
        <v>3.4839009128319436E-2</v>
      </c>
      <c r="E118" s="42"/>
    </row>
    <row r="119" spans="1:5" x14ac:dyDescent="0.2">
      <c r="A119" s="44">
        <v>5136</v>
      </c>
      <c r="B119" s="42" t="s">
        <v>301</v>
      </c>
      <c r="C119" s="45">
        <v>1787674.77</v>
      </c>
      <c r="D119" s="46">
        <f t="shared" si="0"/>
        <v>3.9325555119630578E-3</v>
      </c>
      <c r="E119" s="42"/>
    </row>
    <row r="120" spans="1:5" x14ac:dyDescent="0.2">
      <c r="A120" s="44">
        <v>5137</v>
      </c>
      <c r="B120" s="42" t="s">
        <v>302</v>
      </c>
      <c r="C120" s="45">
        <v>67350.5</v>
      </c>
      <c r="D120" s="46">
        <f t="shared" si="0"/>
        <v>1.4815870562880291E-4</v>
      </c>
      <c r="E120" s="42"/>
    </row>
    <row r="121" spans="1:5" x14ac:dyDescent="0.2">
      <c r="A121" s="44">
        <v>5138</v>
      </c>
      <c r="B121" s="42" t="s">
        <v>303</v>
      </c>
      <c r="C121" s="45">
        <v>39092916.340000004</v>
      </c>
      <c r="D121" s="46">
        <f t="shared" si="0"/>
        <v>8.59972217606325E-2</v>
      </c>
      <c r="E121" s="42"/>
    </row>
    <row r="122" spans="1:5" x14ac:dyDescent="0.2">
      <c r="A122" s="44">
        <v>5139</v>
      </c>
      <c r="B122" s="42" t="s">
        <v>304</v>
      </c>
      <c r="C122" s="45">
        <v>5593637.0599999996</v>
      </c>
      <c r="D122" s="46">
        <f t="shared" si="0"/>
        <v>1.2304972146708672E-2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37355785.879999995</v>
      </c>
      <c r="D123" s="115">
        <f t="shared" si="0"/>
        <v>8.2175854429106118E-2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11788589.27</v>
      </c>
      <c r="D124" s="115">
        <f t="shared" si="0"/>
        <v>2.5932726964651997E-2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11788589.27</v>
      </c>
      <c r="D126" s="46">
        <f t="shared" si="0"/>
        <v>2.5932726964651997E-2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56160</v>
      </c>
      <c r="D127" s="115">
        <f t="shared" si="0"/>
        <v>1.2354166499303748E-4</v>
      </c>
      <c r="E127" s="42"/>
    </row>
    <row r="128" spans="1:5" x14ac:dyDescent="0.2">
      <c r="A128" s="44">
        <v>5221</v>
      </c>
      <c r="B128" s="42" t="s">
        <v>310</v>
      </c>
      <c r="C128" s="45">
        <v>56160</v>
      </c>
      <c r="D128" s="46">
        <f t="shared" si="0"/>
        <v>1.2354166499303748E-4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3672900</v>
      </c>
      <c r="D130" s="115">
        <f t="shared" si="0"/>
        <v>8.0797040839196473E-3</v>
      </c>
      <c r="E130" s="42"/>
    </row>
    <row r="131" spans="1:5" x14ac:dyDescent="0.2">
      <c r="A131" s="44">
        <v>5231</v>
      </c>
      <c r="B131" s="42" t="s">
        <v>312</v>
      </c>
      <c r="C131" s="45">
        <v>3672900</v>
      </c>
      <c r="D131" s="46">
        <f t="shared" si="0"/>
        <v>8.0797040839196473E-3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18742961.469999999</v>
      </c>
      <c r="D133" s="115">
        <f t="shared" si="0"/>
        <v>4.1231066006128012E-2</v>
      </c>
      <c r="E133" s="42"/>
    </row>
    <row r="134" spans="1:5" x14ac:dyDescent="0.2">
      <c r="A134" s="44">
        <v>5241</v>
      </c>
      <c r="B134" s="42" t="s">
        <v>314</v>
      </c>
      <c r="C134" s="45">
        <v>12138923.27</v>
      </c>
      <c r="D134" s="46">
        <f t="shared" si="0"/>
        <v>2.6703397293421065E-2</v>
      </c>
      <c r="E134" s="42"/>
    </row>
    <row r="135" spans="1:5" x14ac:dyDescent="0.2">
      <c r="A135" s="44">
        <v>5242</v>
      </c>
      <c r="B135" s="42" t="s">
        <v>315</v>
      </c>
      <c r="C135" s="45">
        <v>4996723.2</v>
      </c>
      <c r="D135" s="46">
        <f t="shared" si="0"/>
        <v>1.0991871503513858E-2</v>
      </c>
      <c r="E135" s="42"/>
    </row>
    <row r="136" spans="1:5" x14ac:dyDescent="0.2">
      <c r="A136" s="44">
        <v>5243</v>
      </c>
      <c r="B136" s="42" t="s">
        <v>316</v>
      </c>
      <c r="C136" s="45">
        <v>1607315</v>
      </c>
      <c r="D136" s="46">
        <f t="shared" si="0"/>
        <v>3.5357972091930919E-3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3095175.14</v>
      </c>
      <c r="D138" s="115">
        <f t="shared" si="0"/>
        <v>6.808815709413424E-3</v>
      </c>
      <c r="E138" s="42"/>
    </row>
    <row r="139" spans="1:5" x14ac:dyDescent="0.2">
      <c r="A139" s="44">
        <v>5251</v>
      </c>
      <c r="B139" s="42" t="s">
        <v>318</v>
      </c>
      <c r="C139" s="45">
        <v>3095175.14</v>
      </c>
      <c r="D139" s="46">
        <f t="shared" si="0"/>
        <v>6.808815709413424E-3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1888210.72</v>
      </c>
      <c r="D156" s="115">
        <f t="shared" si="0"/>
        <v>4.1537161005431285E-3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1888210.72</v>
      </c>
      <c r="D163" s="115">
        <f t="shared" si="1"/>
        <v>4.1537161005431285E-3</v>
      </c>
      <c r="E163" s="42"/>
    </row>
    <row r="164" spans="1:5" x14ac:dyDescent="0.2">
      <c r="A164" s="44">
        <v>5331</v>
      </c>
      <c r="B164" s="42" t="s">
        <v>340</v>
      </c>
      <c r="C164" s="45">
        <v>1888210.72</v>
      </c>
      <c r="D164" s="46">
        <f t="shared" si="1"/>
        <v>4.1537161005431285E-3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233566.66</v>
      </c>
      <c r="D166" s="115">
        <f t="shared" si="1"/>
        <v>5.1380366921764046E-4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233566.66</v>
      </c>
      <c r="D167" s="115">
        <f t="shared" si="1"/>
        <v>5.1380366921764046E-4</v>
      </c>
      <c r="E167" s="42"/>
    </row>
    <row r="168" spans="1:5" x14ac:dyDescent="0.2">
      <c r="A168" s="44">
        <v>5411</v>
      </c>
      <c r="B168" s="42" t="s">
        <v>344</v>
      </c>
      <c r="C168" s="45">
        <v>233566.66</v>
      </c>
      <c r="D168" s="46">
        <f t="shared" si="1"/>
        <v>5.1380366921764046E-4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21646138.030000001</v>
      </c>
      <c r="D181" s="115">
        <f t="shared" si="1"/>
        <v>4.7617520172637262E-2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21646138.030000001</v>
      </c>
      <c r="D182" s="115">
        <f t="shared" si="1"/>
        <v>4.7617520172637262E-2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3473591.07</v>
      </c>
      <c r="D185" s="46">
        <f t="shared" si="1"/>
        <v>7.641261116323835E-3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17648538.050000001</v>
      </c>
      <c r="D187" s="46">
        <f t="shared" si="1"/>
        <v>3.8823535886573633E-2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524008.91</v>
      </c>
      <c r="D189" s="46">
        <f t="shared" si="1"/>
        <v>1.1527231697397921E-3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72009927.650000006</v>
      </c>
      <c r="D210" s="115">
        <f t="shared" si="1"/>
        <v>0.15840858899410912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72009927.650000006</v>
      </c>
      <c r="D211" s="115">
        <f t="shared" si="1"/>
        <v>0.15840858899410912</v>
      </c>
      <c r="E211" s="42"/>
    </row>
    <row r="212" spans="1:5" x14ac:dyDescent="0.2">
      <c r="A212" s="44">
        <v>5611</v>
      </c>
      <c r="B212" s="42" t="s">
        <v>382</v>
      </c>
      <c r="C212" s="45">
        <v>72009927.650000006</v>
      </c>
      <c r="D212" s="46">
        <f t="shared" si="1"/>
        <v>0.15840858899410912</v>
      </c>
      <c r="E212" s="42"/>
    </row>
    <row r="214" spans="1:5" x14ac:dyDescent="0.2">
      <c r="B214" s="14" t="s">
        <v>517</v>
      </c>
    </row>
    <row r="216" spans="1:5" x14ac:dyDescent="0.2">
      <c r="B216" s="151"/>
      <c r="C216" s="151"/>
    </row>
    <row r="217" spans="1:5" x14ac:dyDescent="0.2">
      <c r="B217" s="151"/>
      <c r="C217" s="151"/>
    </row>
    <row r="218" spans="1:5" ht="14.4" x14ac:dyDescent="0.3">
      <c r="B218" s="152"/>
      <c r="C218" s="151"/>
    </row>
    <row r="219" spans="1:5" ht="14.4" x14ac:dyDescent="0.3">
      <c r="B219" s="152"/>
      <c r="C219" s="153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zoomScale="80" zoomScaleNormal="80" workbookViewId="0">
      <selection activeCell="C24" sqref="C24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33203125" style="14" customWidth="1"/>
    <col min="11" max="16384" width="9.109375" style="14"/>
  </cols>
  <sheetData>
    <row r="1" spans="1:8" s="11" customFormat="1" ht="18.899999999999999" customHeight="1" x14ac:dyDescent="0.3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899999999999999" customHeight="1" x14ac:dyDescent="0.3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899999999999999" customHeight="1" x14ac:dyDescent="0.3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899999999999999" customHeight="1" x14ac:dyDescent="0.3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-47364.51</v>
      </c>
      <c r="D15" s="18">
        <v>-77542.210000000006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-191519.01</v>
      </c>
      <c r="D16" s="18">
        <v>5934804.1900000004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5542.89</v>
      </c>
      <c r="D20" s="18">
        <v>5542.89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4000</v>
      </c>
      <c r="D21" s="18">
        <v>4000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1105400.03</v>
      </c>
      <c r="D24" s="18">
        <v>1105400.03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3736553.79</v>
      </c>
      <c r="D27" s="18">
        <v>3736553.79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303485220.65000004</v>
      </c>
      <c r="D56" s="18">
        <f>SUM(D57:D63)</f>
        <v>6947182.1399999997</v>
      </c>
      <c r="E56" s="18">
        <f>SUM(E57:E63)</f>
        <v>-62668728.640000001</v>
      </c>
    </row>
    <row r="57" spans="1:10" x14ac:dyDescent="0.2">
      <c r="A57" s="16">
        <v>1231</v>
      </c>
      <c r="B57" s="14" t="s">
        <v>149</v>
      </c>
      <c r="C57" s="18">
        <v>44430649.960000001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150371974.59</v>
      </c>
      <c r="D59" s="18">
        <v>3473591.07</v>
      </c>
      <c r="E59" s="18">
        <v>-31334364.32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81639377.030000001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24976954.059999999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2066265.01</v>
      </c>
      <c r="D63" s="18">
        <v>3473591.07</v>
      </c>
      <c r="E63" s="18">
        <v>-31334364.32</v>
      </c>
    </row>
    <row r="64" spans="1:10" x14ac:dyDescent="0.2">
      <c r="A64" s="16">
        <v>1240</v>
      </c>
      <c r="B64" s="14" t="s">
        <v>156</v>
      </c>
      <c r="C64" s="18">
        <f>SUM(C65:C72)</f>
        <v>250360465.36999997</v>
      </c>
      <c r="D64" s="18">
        <f t="shared" ref="D64:E64" si="0">SUM(D65:D72)</f>
        <v>17648538.049999997</v>
      </c>
      <c r="E64" s="18">
        <f t="shared" si="0"/>
        <v>75861879.980000004</v>
      </c>
    </row>
    <row r="65" spans="1:9" x14ac:dyDescent="0.2">
      <c r="A65" s="16">
        <v>1241</v>
      </c>
      <c r="B65" s="14" t="s">
        <v>157</v>
      </c>
      <c r="C65" s="18">
        <v>17883267.91</v>
      </c>
      <c r="D65" s="18">
        <v>727001.57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2260669.5499999998</v>
      </c>
      <c r="D66" s="18">
        <v>161545.01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398483.20000000001</v>
      </c>
      <c r="D67" s="18">
        <v>46520.83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62569245.969999999</v>
      </c>
      <c r="D68" s="18">
        <v>2801380.69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1019019.27</v>
      </c>
      <c r="D69" s="18">
        <v>54173.25</v>
      </c>
      <c r="E69" s="18">
        <v>75861879.980000004</v>
      </c>
    </row>
    <row r="70" spans="1:9" x14ac:dyDescent="0.2">
      <c r="A70" s="16">
        <v>1246</v>
      </c>
      <c r="B70" s="14" t="s">
        <v>162</v>
      </c>
      <c r="C70" s="18">
        <v>165371327.06999999</v>
      </c>
      <c r="D70" s="18">
        <v>13857916.699999999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858452.4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7189215.4000000004</v>
      </c>
      <c r="D76" s="18">
        <f>SUM(D77:D81)</f>
        <v>524008.91</v>
      </c>
      <c r="E76" s="18">
        <f>SUM(E77:E81)</f>
        <v>6563943.0600000005</v>
      </c>
    </row>
    <row r="77" spans="1:9" x14ac:dyDescent="0.2">
      <c r="A77" s="16">
        <v>1251</v>
      </c>
      <c r="B77" s="14" t="s">
        <v>167</v>
      </c>
      <c r="C77" s="18">
        <v>1257941.75</v>
      </c>
      <c r="D77" s="18">
        <v>108053.18</v>
      </c>
      <c r="E77" s="18">
        <v>685948.77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5931273.6500000004</v>
      </c>
      <c r="D80" s="18">
        <v>415955.73</v>
      </c>
      <c r="E80" s="18">
        <v>5877994.29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30412950.170000002</v>
      </c>
      <c r="D110" s="18">
        <f>SUM(D111:D119)</f>
        <v>30412950.170000002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201325.11</v>
      </c>
      <c r="D111" s="18">
        <f>C111</f>
        <v>201325.11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15501867.51</v>
      </c>
      <c r="D112" s="18">
        <f t="shared" ref="D112:D119" si="1">C112</f>
        <v>15501867.51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3805968.29</v>
      </c>
      <c r="D113" s="18">
        <f t="shared" si="1"/>
        <v>3805968.29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8021019.71</v>
      </c>
      <c r="D117" s="18">
        <f t="shared" si="1"/>
        <v>8021019.71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2882769.55</v>
      </c>
      <c r="D119" s="18">
        <f t="shared" si="1"/>
        <v>2882769.55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12000000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12000000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  <row r="175" spans="1:5" x14ac:dyDescent="0.2">
      <c r="B175" s="151"/>
      <c r="C175" s="151"/>
    </row>
    <row r="176" spans="1:5" x14ac:dyDescent="0.2">
      <c r="B176" s="151"/>
      <c r="C176" s="151"/>
    </row>
    <row r="177" spans="2:3" ht="14.4" x14ac:dyDescent="0.3">
      <c r="B177" s="152"/>
      <c r="C177" s="151"/>
    </row>
    <row r="178" spans="2:3" ht="14.4" x14ac:dyDescent="0.3">
      <c r="B178" s="152"/>
      <c r="C178" s="15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B32" sqref="B32:C35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899999999999999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899999999999999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899999999999999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162351437.34</v>
      </c>
    </row>
    <row r="10" spans="1:5" x14ac:dyDescent="0.2">
      <c r="A10" s="27">
        <v>3120</v>
      </c>
      <c r="B10" s="23" t="s">
        <v>383</v>
      </c>
      <c r="C10" s="28">
        <v>20031574.359999999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53494978.590000004</v>
      </c>
    </row>
    <row r="16" spans="1:5" x14ac:dyDescent="0.2">
      <c r="A16" s="27">
        <v>3220</v>
      </c>
      <c r="B16" s="23" t="s">
        <v>387</v>
      </c>
      <c r="C16" s="28">
        <v>214831049.96000001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2" spans="1:3" x14ac:dyDescent="0.2">
      <c r="B32" s="151"/>
      <c r="C32" s="151"/>
    </row>
    <row r="33" spans="2:3" x14ac:dyDescent="0.2">
      <c r="B33" s="151"/>
      <c r="C33" s="151"/>
    </row>
    <row r="34" spans="2:3" ht="14.4" x14ac:dyDescent="0.3">
      <c r="B34" s="152"/>
      <c r="C34" s="151"/>
    </row>
    <row r="35" spans="2:3" ht="14.4" x14ac:dyDescent="0.3">
      <c r="B35" s="152"/>
      <c r="C35" s="153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46" zoomScale="130" zoomScaleNormal="130" workbookViewId="0">
      <selection activeCell="C70" sqref="C70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899999999999999" customHeight="1" x14ac:dyDescent="0.3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899999999999999" customHeight="1" x14ac:dyDescent="0.3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899999999999999" customHeight="1" x14ac:dyDescent="0.3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41234663.170000002</v>
      </c>
      <c r="D10" s="28">
        <v>69203585.239999995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41234663.170000002</v>
      </c>
      <c r="D16" s="83">
        <f>SUM(D9:D15)</f>
        <v>69203585.239999995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84854944.870000005</v>
      </c>
      <c r="D21" s="83">
        <f>SUM(D22:D28)</f>
        <v>60086336.460000001</v>
      </c>
    </row>
    <row r="22" spans="1:4" x14ac:dyDescent="0.2">
      <c r="A22" s="27">
        <v>1231</v>
      </c>
      <c r="B22" s="23" t="s">
        <v>149</v>
      </c>
      <c r="C22" s="28">
        <v>1447000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81328799.640000001</v>
      </c>
      <c r="D26" s="28">
        <v>59858075.57</v>
      </c>
    </row>
    <row r="27" spans="1:4" x14ac:dyDescent="0.2">
      <c r="A27" s="27">
        <v>1236</v>
      </c>
      <c r="B27" s="23" t="s">
        <v>154</v>
      </c>
      <c r="C27" s="28">
        <v>2079145.23</v>
      </c>
      <c r="D27" s="28">
        <v>228260.89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91688603.670000002</v>
      </c>
      <c r="D29" s="83">
        <f>SUM(D30:D37)</f>
        <v>46006299.509999998</v>
      </c>
    </row>
    <row r="30" spans="1:4" x14ac:dyDescent="0.2">
      <c r="A30" s="27">
        <v>1241</v>
      </c>
      <c r="B30" s="23" t="s">
        <v>157</v>
      </c>
      <c r="C30" s="28">
        <v>2401217.48</v>
      </c>
      <c r="D30" s="28">
        <v>944001.08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409550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89287386.189999998</v>
      </c>
      <c r="D35" s="28">
        <v>44652748.43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176543548.54000002</v>
      </c>
      <c r="D44" s="83">
        <f>D21+D29+D38</f>
        <v>106092635.97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53494978.590000004</v>
      </c>
      <c r="D48" s="83">
        <v>116802566.09</v>
      </c>
    </row>
    <row r="49" spans="1:4" x14ac:dyDescent="0.2">
      <c r="A49" s="27"/>
      <c r="B49" s="84" t="s">
        <v>509</v>
      </c>
      <c r="C49" s="83">
        <f>C54+C66+C94+C97+C50</f>
        <v>94456717.670000002</v>
      </c>
      <c r="D49" s="83">
        <f>D54+D66+D94+D97+D50</f>
        <v>41335769.700000003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233566.66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233566.66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233566.66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21646138.030000001</v>
      </c>
      <c r="D66" s="83">
        <f>D67+D76+D79+D85</f>
        <v>8977840.25</v>
      </c>
    </row>
    <row r="67" spans="1:4" x14ac:dyDescent="0.2">
      <c r="A67" s="27">
        <v>5510</v>
      </c>
      <c r="B67" s="23" t="s">
        <v>357</v>
      </c>
      <c r="C67" s="28">
        <f>SUM(C68:C75)</f>
        <v>21646138.030000001</v>
      </c>
      <c r="D67" s="28">
        <f>SUM(D68:D75)</f>
        <v>8977840.25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3473591.07</v>
      </c>
      <c r="D70" s="28">
        <v>3473591.05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17648538.050000001</v>
      </c>
      <c r="D72" s="28">
        <v>4023434.59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524008.91</v>
      </c>
      <c r="D74" s="28">
        <v>848031.95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632782.66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72009927.650000006</v>
      </c>
      <c r="D94" s="83">
        <f>D95</f>
        <v>29624464.34</v>
      </c>
    </row>
    <row r="95" spans="1:4" x14ac:dyDescent="0.2">
      <c r="A95" s="27">
        <v>5610</v>
      </c>
      <c r="B95" s="23" t="s">
        <v>381</v>
      </c>
      <c r="C95" s="28">
        <f>C96</f>
        <v>72009927.650000006</v>
      </c>
      <c r="D95" s="28">
        <f>D96</f>
        <v>29624464.34</v>
      </c>
    </row>
    <row r="96" spans="1:4" x14ac:dyDescent="0.2">
      <c r="A96" s="27">
        <v>5611</v>
      </c>
      <c r="B96" s="23" t="s">
        <v>382</v>
      </c>
      <c r="C96" s="28">
        <v>72009927.650000006</v>
      </c>
      <c r="D96" s="28">
        <v>29624464.34</v>
      </c>
    </row>
    <row r="97" spans="1:4" x14ac:dyDescent="0.2">
      <c r="A97" s="34">
        <v>2110</v>
      </c>
      <c r="B97" s="87" t="s">
        <v>521</v>
      </c>
      <c r="C97" s="83">
        <f>SUM(C98:C102)</f>
        <v>567085.32999999996</v>
      </c>
      <c r="D97" s="83">
        <f>SUM(D98:D102)</f>
        <v>2733465.1100000003</v>
      </c>
    </row>
    <row r="98" spans="1:4" x14ac:dyDescent="0.2">
      <c r="A98" s="27">
        <v>2111</v>
      </c>
      <c r="B98" s="23" t="s">
        <v>522</v>
      </c>
      <c r="C98" s="28">
        <v>83063.350000000006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264123.7</v>
      </c>
      <c r="D99" s="28">
        <v>230525.7</v>
      </c>
    </row>
    <row r="100" spans="1:4" x14ac:dyDescent="0.2">
      <c r="A100" s="27">
        <v>2112</v>
      </c>
      <c r="B100" s="23" t="s">
        <v>524</v>
      </c>
      <c r="C100" s="28">
        <v>183780.68</v>
      </c>
      <c r="D100" s="28">
        <v>2502939.41</v>
      </c>
    </row>
    <row r="101" spans="1:4" x14ac:dyDescent="0.2">
      <c r="A101" s="27">
        <v>2115</v>
      </c>
      <c r="B101" s="23" t="s">
        <v>525</v>
      </c>
      <c r="C101" s="28">
        <v>36117.599999999999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6.9388939039072284E-18</v>
      </c>
      <c r="D112" s="93">
        <f>+D113+D135</f>
        <v>-1.36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6.9388939039072284E-18</v>
      </c>
      <c r="D135" s="83">
        <f>SUM(D136:D144)</f>
        <v>-1.36</v>
      </c>
    </row>
    <row r="136" spans="1:4" x14ac:dyDescent="0.2">
      <c r="A136" s="27">
        <v>1124</v>
      </c>
      <c r="B136" s="88" t="s">
        <v>529</v>
      </c>
      <c r="C136" s="89">
        <v>-0.1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-0.13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0.27</v>
      </c>
      <c r="D140" s="28">
        <v>-1.36</v>
      </c>
    </row>
    <row r="141" spans="1:4" x14ac:dyDescent="0.2">
      <c r="A141" s="27">
        <v>1124</v>
      </c>
      <c r="B141" s="88" t="s">
        <v>534</v>
      </c>
      <c r="C141" s="28">
        <v>-0.04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147951696.25999999</v>
      </c>
      <c r="D145" s="83">
        <f>D48+D49+D103-D109-D112</f>
        <v>158138337.15000004</v>
      </c>
    </row>
    <row r="147" spans="1:4" x14ac:dyDescent="0.2">
      <c r="B147" s="23" t="s">
        <v>517</v>
      </c>
    </row>
    <row r="149" spans="1:4" x14ac:dyDescent="0.2">
      <c r="B149" s="151"/>
      <c r="D149" s="151"/>
    </row>
    <row r="150" spans="1:4" x14ac:dyDescent="0.2">
      <c r="B150" s="151"/>
      <c r="D150" s="151"/>
    </row>
    <row r="151" spans="1:4" ht="14.4" x14ac:dyDescent="0.3">
      <c r="B151" s="152"/>
      <c r="D151" s="151"/>
    </row>
    <row r="152" spans="1:4" ht="14.4" x14ac:dyDescent="0.3">
      <c r="B152" s="152"/>
      <c r="D152" s="153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workbookViewId="0">
      <selection activeCell="C6" sqref="C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4" t="s">
        <v>600</v>
      </c>
      <c r="B1" s="175"/>
      <c r="C1" s="176"/>
    </row>
    <row r="2" spans="1:3" s="30" customFormat="1" ht="18" customHeight="1" x14ac:dyDescent="0.3">
      <c r="A2" s="177" t="s">
        <v>505</v>
      </c>
      <c r="B2" s="178"/>
      <c r="C2" s="179"/>
    </row>
    <row r="3" spans="1:3" s="30" customFormat="1" ht="18" customHeight="1" x14ac:dyDescent="0.3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38">
        <v>2024</v>
      </c>
    </row>
    <row r="6" spans="1:3" x14ac:dyDescent="0.2">
      <c r="A6" s="47" t="s">
        <v>434</v>
      </c>
      <c r="B6" s="47"/>
      <c r="C6" s="154">
        <v>520078458.61000001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55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55">
        <f>SUM(C17:C19)</f>
        <v>12000000</v>
      </c>
    </row>
    <row r="17" spans="1:3" x14ac:dyDescent="0.2">
      <c r="A17" s="57">
        <v>3.1</v>
      </c>
      <c r="B17" s="51" t="s">
        <v>445</v>
      </c>
      <c r="C17" s="104">
        <v>0</v>
      </c>
    </row>
    <row r="18" spans="1:3" x14ac:dyDescent="0.2">
      <c r="A18" s="58">
        <v>3.2</v>
      </c>
      <c r="B18" s="51" t="s">
        <v>443</v>
      </c>
      <c r="C18" s="104">
        <v>12000000</v>
      </c>
    </row>
    <row r="19" spans="1:3" x14ac:dyDescent="0.2">
      <c r="A19" s="58">
        <v>3.3</v>
      </c>
      <c r="B19" s="53" t="s">
        <v>444</v>
      </c>
      <c r="C19" s="156">
        <v>0</v>
      </c>
    </row>
    <row r="20" spans="1:3" x14ac:dyDescent="0.2">
      <c r="A20" s="48"/>
      <c r="B20" s="59"/>
      <c r="C20" s="60"/>
    </row>
    <row r="21" spans="1:3" x14ac:dyDescent="0.2">
      <c r="A21" s="61" t="s">
        <v>548</v>
      </c>
      <c r="B21" s="61"/>
      <c r="C21" s="154">
        <f>C6+C8-C16</f>
        <v>508078458.61000001</v>
      </c>
    </row>
    <row r="23" spans="1:3" x14ac:dyDescent="0.2">
      <c r="B23" s="31" t="s">
        <v>517</v>
      </c>
    </row>
    <row r="25" spans="1:3" x14ac:dyDescent="0.2">
      <c r="B25" s="151"/>
      <c r="C25" s="151"/>
    </row>
    <row r="26" spans="1:3" x14ac:dyDescent="0.2">
      <c r="B26" s="151"/>
      <c r="C26" s="151"/>
    </row>
    <row r="27" spans="1:3" ht="14.4" x14ac:dyDescent="0.3">
      <c r="B27" s="152"/>
      <c r="C27" s="151"/>
    </row>
    <row r="28" spans="1:3" ht="14.4" x14ac:dyDescent="0.3">
      <c r="B28" s="152"/>
      <c r="C28" s="15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topLeftCell="A3" workbookViewId="0">
      <selection activeCell="C6" sqref="C6:C40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5" t="s">
        <v>600</v>
      </c>
      <c r="B1" s="186"/>
      <c r="C1" s="187"/>
    </row>
    <row r="2" spans="1:3" s="33" customFormat="1" ht="18.899999999999999" customHeight="1" x14ac:dyDescent="0.3">
      <c r="A2" s="188" t="s">
        <v>507</v>
      </c>
      <c r="B2" s="189"/>
      <c r="C2" s="190"/>
    </row>
    <row r="3" spans="1:3" s="33" customFormat="1" ht="18.899999999999999" customHeight="1" x14ac:dyDescent="0.3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2" customHeight="1" x14ac:dyDescent="0.2">
      <c r="A5" s="191" t="s">
        <v>405</v>
      </c>
      <c r="B5" s="192"/>
      <c r="C5" s="138">
        <v>2024</v>
      </c>
    </row>
    <row r="6" spans="1:3" x14ac:dyDescent="0.2">
      <c r="A6" s="71" t="s">
        <v>447</v>
      </c>
      <c r="B6" s="47"/>
      <c r="C6" s="157">
        <v>562300310.80999994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55">
        <f>SUM(C9:C29)</f>
        <v>201372896.47</v>
      </c>
    </row>
    <row r="9" spans="1:3" x14ac:dyDescent="0.2">
      <c r="A9" s="81">
        <v>2.1</v>
      </c>
      <c r="B9" s="72" t="s">
        <v>288</v>
      </c>
      <c r="C9" s="158">
        <v>0</v>
      </c>
    </row>
    <row r="10" spans="1:3" x14ac:dyDescent="0.2">
      <c r="A10" s="81">
        <v>2.2000000000000002</v>
      </c>
      <c r="B10" s="72" t="s">
        <v>285</v>
      </c>
      <c r="C10" s="158">
        <v>0</v>
      </c>
    </row>
    <row r="11" spans="1:3" x14ac:dyDescent="0.2">
      <c r="A11" s="77">
        <v>2.2999999999999998</v>
      </c>
      <c r="B11" s="64" t="s">
        <v>157</v>
      </c>
      <c r="C11" s="158">
        <v>2468265.48</v>
      </c>
    </row>
    <row r="12" spans="1:3" x14ac:dyDescent="0.2">
      <c r="A12" s="77">
        <v>2.4</v>
      </c>
      <c r="B12" s="64" t="s">
        <v>158</v>
      </c>
      <c r="C12" s="158">
        <v>0</v>
      </c>
    </row>
    <row r="13" spans="1:3" x14ac:dyDescent="0.2">
      <c r="A13" s="77">
        <v>2.5</v>
      </c>
      <c r="B13" s="64" t="s">
        <v>159</v>
      </c>
      <c r="C13" s="158">
        <v>0</v>
      </c>
    </row>
    <row r="14" spans="1:3" x14ac:dyDescent="0.2">
      <c r="A14" s="77">
        <v>2.6</v>
      </c>
      <c r="B14" s="64" t="s">
        <v>160</v>
      </c>
      <c r="C14" s="158">
        <v>0</v>
      </c>
    </row>
    <row r="15" spans="1:3" x14ac:dyDescent="0.2">
      <c r="A15" s="77">
        <v>2.7</v>
      </c>
      <c r="B15" s="64" t="s">
        <v>161</v>
      </c>
      <c r="C15" s="158">
        <v>0</v>
      </c>
    </row>
    <row r="16" spans="1:3" x14ac:dyDescent="0.2">
      <c r="A16" s="77">
        <v>2.8</v>
      </c>
      <c r="B16" s="64" t="s">
        <v>162</v>
      </c>
      <c r="C16" s="158">
        <v>104277511.51000001</v>
      </c>
    </row>
    <row r="17" spans="1:3" x14ac:dyDescent="0.2">
      <c r="A17" s="77">
        <v>2.9</v>
      </c>
      <c r="B17" s="64" t="s">
        <v>164</v>
      </c>
      <c r="C17" s="158">
        <v>0</v>
      </c>
    </row>
    <row r="18" spans="1:3" x14ac:dyDescent="0.2">
      <c r="A18" s="77" t="s">
        <v>449</v>
      </c>
      <c r="B18" s="64" t="s">
        <v>450</v>
      </c>
      <c r="C18" s="158">
        <v>1447000</v>
      </c>
    </row>
    <row r="19" spans="1:3" x14ac:dyDescent="0.2">
      <c r="A19" s="77" t="s">
        <v>475</v>
      </c>
      <c r="B19" s="64" t="s">
        <v>166</v>
      </c>
      <c r="C19" s="158">
        <v>0</v>
      </c>
    </row>
    <row r="20" spans="1:3" x14ac:dyDescent="0.2">
      <c r="A20" s="77" t="s">
        <v>476</v>
      </c>
      <c r="B20" s="64" t="s">
        <v>451</v>
      </c>
      <c r="C20" s="158">
        <v>85100974.25</v>
      </c>
    </row>
    <row r="21" spans="1:3" x14ac:dyDescent="0.2">
      <c r="A21" s="77" t="s">
        <v>477</v>
      </c>
      <c r="B21" s="64" t="s">
        <v>452</v>
      </c>
      <c r="C21" s="158">
        <v>2079145.23</v>
      </c>
    </row>
    <row r="22" spans="1:3" x14ac:dyDescent="0.2">
      <c r="A22" s="77" t="s">
        <v>478</v>
      </c>
      <c r="B22" s="64" t="s">
        <v>453</v>
      </c>
      <c r="C22" s="158">
        <v>0</v>
      </c>
    </row>
    <row r="23" spans="1:3" x14ac:dyDescent="0.2">
      <c r="A23" s="77" t="s">
        <v>454</v>
      </c>
      <c r="B23" s="64" t="s">
        <v>455</v>
      </c>
      <c r="C23" s="158">
        <v>0</v>
      </c>
    </row>
    <row r="24" spans="1:3" x14ac:dyDescent="0.2">
      <c r="A24" s="77" t="s">
        <v>456</v>
      </c>
      <c r="B24" s="64" t="s">
        <v>457</v>
      </c>
      <c r="C24" s="158">
        <v>0</v>
      </c>
    </row>
    <row r="25" spans="1:3" x14ac:dyDescent="0.2">
      <c r="A25" s="77" t="s">
        <v>458</v>
      </c>
      <c r="B25" s="64" t="s">
        <v>459</v>
      </c>
      <c r="C25" s="158">
        <v>0</v>
      </c>
    </row>
    <row r="26" spans="1:3" x14ac:dyDescent="0.2">
      <c r="A26" s="77" t="s">
        <v>460</v>
      </c>
      <c r="B26" s="64" t="s">
        <v>461</v>
      </c>
      <c r="C26" s="158">
        <v>0</v>
      </c>
    </row>
    <row r="27" spans="1:3" x14ac:dyDescent="0.2">
      <c r="A27" s="77" t="s">
        <v>462</v>
      </c>
      <c r="B27" s="64" t="s">
        <v>463</v>
      </c>
      <c r="C27" s="158">
        <v>6000000</v>
      </c>
    </row>
    <row r="28" spans="1:3" x14ac:dyDescent="0.2">
      <c r="A28" s="77" t="s">
        <v>464</v>
      </c>
      <c r="B28" s="64" t="s">
        <v>465</v>
      </c>
      <c r="C28" s="158">
        <v>0</v>
      </c>
    </row>
    <row r="29" spans="1:3" x14ac:dyDescent="0.2">
      <c r="A29" s="77" t="s">
        <v>466</v>
      </c>
      <c r="B29" s="72" t="s">
        <v>467</v>
      </c>
      <c r="C29" s="158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59">
        <f>SUM(C32:C38)</f>
        <v>93656065.680000007</v>
      </c>
    </row>
    <row r="32" spans="1:3" x14ac:dyDescent="0.2">
      <c r="A32" s="77" t="s">
        <v>469</v>
      </c>
      <c r="B32" s="64" t="s">
        <v>357</v>
      </c>
      <c r="C32" s="158">
        <v>21646138.030000001</v>
      </c>
    </row>
    <row r="33" spans="1:3" x14ac:dyDescent="0.2">
      <c r="A33" s="77" t="s">
        <v>470</v>
      </c>
      <c r="B33" s="64" t="s">
        <v>40</v>
      </c>
      <c r="C33" s="158">
        <v>0</v>
      </c>
    </row>
    <row r="34" spans="1:3" x14ac:dyDescent="0.2">
      <c r="A34" s="77" t="s">
        <v>471</v>
      </c>
      <c r="B34" s="64" t="s">
        <v>367</v>
      </c>
      <c r="C34" s="158">
        <v>0</v>
      </c>
    </row>
    <row r="35" spans="1:3" x14ac:dyDescent="0.2">
      <c r="A35" s="77" t="s">
        <v>472</v>
      </c>
      <c r="B35" s="64" t="s">
        <v>373</v>
      </c>
      <c r="C35" s="158">
        <v>0</v>
      </c>
    </row>
    <row r="36" spans="1:3" x14ac:dyDescent="0.2">
      <c r="A36" s="77" t="s">
        <v>473</v>
      </c>
      <c r="B36" s="64" t="s">
        <v>381</v>
      </c>
      <c r="C36" s="158">
        <v>72009927.650000006</v>
      </c>
    </row>
    <row r="37" spans="1:3" x14ac:dyDescent="0.2">
      <c r="A37" s="77" t="s">
        <v>550</v>
      </c>
      <c r="B37" s="64" t="s">
        <v>598</v>
      </c>
      <c r="C37" s="158">
        <v>0</v>
      </c>
    </row>
    <row r="38" spans="1:3" x14ac:dyDescent="0.2">
      <c r="A38" s="77" t="s">
        <v>551</v>
      </c>
      <c r="B38" s="72" t="s">
        <v>474</v>
      </c>
      <c r="C38" s="160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7"/>
      <c r="C40" s="154">
        <f>C6-C8+C31</f>
        <v>454583480.01999992</v>
      </c>
    </row>
    <row r="42" spans="1:3" x14ac:dyDescent="0.2">
      <c r="B42" s="31" t="s">
        <v>517</v>
      </c>
    </row>
    <row r="44" spans="1:3" x14ac:dyDescent="0.2">
      <c r="B44" s="151"/>
      <c r="C44" s="151"/>
    </row>
    <row r="45" spans="1:3" x14ac:dyDescent="0.2">
      <c r="B45" s="151"/>
      <c r="C45" s="151"/>
    </row>
    <row r="46" spans="1:3" ht="14.4" x14ac:dyDescent="0.3">
      <c r="B46" s="152"/>
      <c r="C46" s="151"/>
    </row>
    <row r="47" spans="1:3" ht="14.4" x14ac:dyDescent="0.3">
      <c r="B47" s="152"/>
      <c r="C47" s="15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A22" workbookViewId="0">
      <selection activeCell="A37" sqref="A37:B37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899999999999999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899999999999999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30">
        <v>8000</v>
      </c>
      <c r="B37" s="131" t="s">
        <v>608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0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0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0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0" t="s">
        <v>405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0</v>
      </c>
    </row>
    <row r="51" spans="1:3" x14ac:dyDescent="0.2">
      <c r="A51" s="23">
        <v>8220</v>
      </c>
      <c r="B51" s="103" t="s">
        <v>46</v>
      </c>
      <c r="C51" s="105">
        <v>0</v>
      </c>
    </row>
    <row r="52" spans="1:3" x14ac:dyDescent="0.2">
      <c r="A52" s="23">
        <v>8230</v>
      </c>
      <c r="B52" s="103" t="s">
        <v>599</v>
      </c>
      <c r="C52" s="105">
        <v>0</v>
      </c>
    </row>
    <row r="53" spans="1:3" x14ac:dyDescent="0.2">
      <c r="A53" s="23">
        <v>8240</v>
      </c>
      <c r="B53" s="103" t="s">
        <v>45</v>
      </c>
      <c r="C53" s="105">
        <v>0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0</v>
      </c>
    </row>
    <row r="56" spans="1:3" x14ac:dyDescent="0.2">
      <c r="A56" s="23">
        <v>8270</v>
      </c>
      <c r="B56" s="103" t="s">
        <v>42</v>
      </c>
      <c r="C56" s="105">
        <v>0</v>
      </c>
    </row>
    <row r="58" spans="1:3" x14ac:dyDescent="0.2">
      <c r="B58" s="14" t="s">
        <v>517</v>
      </c>
    </row>
    <row r="60" spans="1:3" x14ac:dyDescent="0.2">
      <c r="B60" s="151"/>
      <c r="C60" s="151"/>
    </row>
    <row r="61" spans="1:3" x14ac:dyDescent="0.2">
      <c r="B61" s="151"/>
      <c r="C61" s="151"/>
    </row>
    <row r="62" spans="1:3" ht="14.4" x14ac:dyDescent="0.3">
      <c r="B62" s="152"/>
      <c r="C62" s="151"/>
    </row>
    <row r="63" spans="1:3" ht="14.4" x14ac:dyDescent="0.3">
      <c r="B63" s="152"/>
      <c r="C63" s="153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2019-02-13T21:19:08Z</cp:lastPrinted>
  <dcterms:created xsi:type="dcterms:W3CDTF">2012-12-11T20:36:24Z</dcterms:created>
  <dcterms:modified xsi:type="dcterms:W3CDTF">2025-02-05T22:22:27Z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