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13_ncr:1_{7B9BCEC3-2124-4882-A83B-A083E3D56952}" xr6:coauthVersionLast="47" xr6:coauthVersionMax="47" xr10:uidLastSave="{00000000-0000-0000-0000-000000000000}"/>
  <bookViews>
    <workbookView xWindow="-108" yWindow="-108" windowWidth="41496" windowHeight="16776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E155" i="59" s="1"/>
  <c r="C144" i="59"/>
  <c r="C49" i="65" l="1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<sst xmlns="http://schemas.openxmlformats.org/spreadsheetml/2006/main" count="859" uniqueCount="591">
  <si>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</si>
  <si>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</si>
  <si>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</si>
  <si>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</si>
  <si>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</si>
  <si>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</si>
  <si>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</si>
  <si>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</si>
  <si>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</si>
  <si>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</si>
  <si>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</si>
  <si>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</si>
  <si>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</si>
  <si>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</si>
  <si>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</si>
  <si>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</si>
  <si>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</si>
  <si>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</si>
  <si>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</si>
  <si>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</si>
  <si>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</si>
  <si>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</si>
  <si>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</si>
  <si>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</si>
  <si>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</si>
  <si>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</si>
  <si>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</si>
  <si>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</si>
  <si>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</si>
  <si>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</si>
  <si>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</si>
  <si>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</si>
  <si>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</si>
  <si>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</si>
  <si>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</si>
  <si>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</si>
  <si>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</si>
  <si>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</si>
  <si>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</si>
  <si>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</si>
  <si>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</si>
  <si>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</si>
  <si>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</si>
  <si>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</si>
  <si>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</si>
  <si>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</si>
  <si>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</si>
  <si>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</si>
  <si>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</si>
  <si>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</si>
  <si>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</si>
  <si>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</si>
  <si>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</si>
  <si>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</si>
  <si>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</si>
  <si>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</si>
  <si>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</si>
  <si>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</si>
  <si>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</si>
  <si>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</si>
  <si>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</si>
  <si>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</si>
  <si>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</si>
  <si>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</si>
  <si>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</si>
  <si>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</si>
  <si>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</si>
  <si>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</si>
  <si>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</si>
  <si>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</si>
  <si>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</si>
  <si>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</si>
  <si>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</si>
  <si>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</si>
  <si>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</si>
  <si>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</si>
  <si>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</si>
  <si>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</si>
  <si>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</si>
  <si>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</si>
  <si>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</si>
  <si>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</si>
  <si>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</si>
  <si>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</si>
  <si>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</si>
  <si>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</si>
  <si>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</si>
  <si>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</si>
  <si>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</si>
  <si>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</si>
  <si>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</si>
  <si>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</si>
  <si>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</si>
  <si>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</si>
  <si>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</si>
  <si>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</si>
  <si>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</si>
  <si>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</si>
  <si>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</si>
  <si>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</si>
  <si>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</si>
  <si>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</si>
  <si>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</si>
  <si>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</si>
  <si>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</si>
  <si>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</si>
  <si>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</si>
  <si>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</si>
  <si>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</si>
  <si>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</si>
  <si>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</si>
  <si>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</si>
  <si>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</si>
  <si>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</si>
  <si>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</si>
  <si>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</si>
  <si>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</si>
  <si>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</si>
  <si>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</si>
  <si>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</si>
  <si>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</si>
  <si>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</si>
  <si>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</si>
  <si>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</si>
  <si>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</si>
  <si>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</si>
  <si>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</si>
  <si>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</si>
  <si>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</si>
  <si>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</si>
  <si>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</si>
  <si>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</si>
  <si>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</si>
  <si>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</si>
  <si>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</si>
  <si>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</si>
  <si>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</si>
  <si>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</si>
  <si>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</si>
  <si>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</si>
  <si>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</si>
  <si>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</si>
  <si>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</si>
  <si>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</si>
  <si>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</si>
  <si>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</si>
  <si>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</si>
  <si>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</si>
  <si>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</si>
  <si>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</si>
  <si>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</si>
  <si>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</si>
  <si>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</si>
  <si>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</si>
  <si>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</si>
  <si>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</si>
  <si>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</si>
  <si>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</si>
  <si>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</si>
  <si>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</si>
  <si>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</si>
  <si>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</si>
  <si>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</si>
  <si>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</si>
  <si>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</si>
  <si>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</si>
  <si>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</si>
  <si>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</si>
  <si>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</si>
  <si>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</si>
  <si>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</si>
  <si>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</si>
  <si>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</si>
  <si>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</si>
  <si>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</si>
  <si>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</si>
  <si>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</si>
  <si>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</si>
  <si>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</si>
  <si>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</si>
  <si>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</si>
  <si>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</si>
  <si>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</si>
  <si>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</si>
  <si>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</si>
  <si>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</si>
  <si>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</si>
  <si>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</si>
  <si>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</si>
  <si>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</si>
  <si>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</si>
  <si>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</si>
  <si>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</si>
  <si>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</si>
  <si>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</si>
  <si>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</si>
  <si>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</si>
  <si>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</si>
  <si>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</si>
  <si>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</si>
  <si>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</si>
  <si>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</si>
  <si>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</si>
  <si>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</si>
  <si>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</si>
  <si>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</si>
  <si>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</si>
  <si>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</si>
  <si>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</si>
  <si>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</si>
  <si>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</si>
  <si>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</si>
  <si>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</si>
  <si>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</si>
  <si>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</si>
  <si>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</si>
  <si>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</si>
  <si>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</si>
  <si>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</si>
  <si>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</si>
  <si>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</si>
  <si>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</si>
  <si>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</si>
  <si>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</si>
  <si>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</si>
  <si>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</si>
  <si>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</si>
  <si>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</si>
  <si>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</si>
  <si>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</si>
  <si>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</si>
  <si>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</si>
  <si>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</si>
  <si>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</si>
  <si>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</si>
  <si>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</si>
  <si>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</si>
  <si>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</si>
  <si>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</si>
  <si>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</si>
  <si>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</si>
  <si>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</si>
  <si>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</si>
  <si>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</si>
  <si>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</si>
  <si>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</si>
  <si>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</si>
  <si>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</si>
  <si>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</si>
  <si>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</si>
  <si>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</si>
  <si>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</si>
  <si>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</si>
  <si>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</si>
  <si>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</si>
  <si>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</si>
  <si>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</si>
  <si>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</si>
  <si>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</si>
  <si>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</si>
  <si>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</si>
  <si>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</si>
  <si>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</si>
  <si>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</si>
  <si>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</si>
  <si>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</si>
  <si>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</si>
  <si>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</si>
  <si>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</si>
  <si>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</si>
  <si>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</si>
  <si>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</si>
  <si>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</si>
  <si>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</si>
  <si>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</si>
  <si>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</si>
  <si>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</si>
  <si>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</si>
  <si>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</si>
  <si>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</si>
  <si>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</si>
  <si>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</si>
  <si>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</si>
  <si>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</si>
  <si>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</si>
  <si>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</si>
  <si>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</si>
  <si>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</si>
  <si>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</si>
  <si>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</si>
  <si>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</si>
  <si>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</si>
  <si>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</si>
  <si>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</si>
  <si>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</si>
  <si>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</si>
  <si>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</si>
  <si>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</si>
  <si>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</si>
  <si>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</si>
  <si>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</si>
  <si>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</si>
  <si>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</si>
  <si>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</si>
  <si>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</si>
  <si>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</si>
  <si>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</si>
  <si>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</si>
  <si>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</si>
  <si>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</si>
  <si>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</si>
  <si>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</si>
  <si>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</si>
  <si>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</si>
  <si>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</si>
  <si>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</si>
  <si>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</si>
  <si>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</si>
  <si>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</si>
  <si>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</si>
  <si>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</si>
  <si>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</si>
  <si>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</si>
  <si>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</si>
  <si>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</si>
  <si>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</si>
  <si>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</si>
  <si>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</si>
  <si>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</si>
  <si>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</si>
  <si>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</si>
  <si>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</si>
  <si>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</si>
  <si>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</si>
  <si>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</si>
  <si>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</si>
  <si>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</si>
  <si>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</si>
  <si>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</si>
  <si>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</si>
  <si>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</si>
  <si>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</si>
  <si>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</si>
  <si>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</si>
  <si>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</si>
  <si>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</si>
  <si>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</si>
  <si>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</si>
  <si>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</si>
  <si>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</si>
  <si>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</si>
  <si>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</si>
  <si>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</si>
  <si>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</si>
  <si>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</si>
  <si>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</si>
  <si>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</si>
  <si>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</si>
  <si>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</si>
  <si>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</si>
  <si>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</si>
  <si>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</si>
  <si>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</si>
  <si>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</si>
  <si>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</si>
  <si>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</si>
  <si>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</si>
  <si>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</si>
  <si>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</si>
  <si>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</si>
  <si>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</si>
  <si>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</si>
  <si>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</si>
  <si>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</si>
  <si>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</si>
  <si>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</si>
  <si>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</si>
  <si>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</si>
  <si>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</si>
  <si>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</si>
  <si>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</si>
  <si>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</si>
  <si>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</si>
  <si>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</si>
  <si>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</si>
  <si>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</si>
  <si>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</si>
  <si>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</si>
  <si>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</si>
  <si>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</si>
  <si>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</si>
  <si>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</si>
  <si>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</si>
  <si>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</si>
  <si>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</si>
  <si>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</si>
  <si>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</si>
  <si>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</si>
  <si>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</si>
  <si>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</si>
  <si>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</si>
  <si>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</si>
  <si>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</si>
  <si>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</si>
  <si>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</si>
  <si>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</si>
  <si>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</si>
  <si>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</si>
  <si>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</si>
  <si>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</si>
  <si>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</si>
  <si>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</si>
  <si>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</si>
  <si>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</si>
  <si>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</si>
  <si>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</si>
  <si>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</si>
  <si>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</si>
  <si>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</si>
  <si>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</si>
  <si>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</si>
  <si>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</si>
  <si>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</si>
  <si>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</si>
  <si>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</si>
  <si>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</si>
  <si>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</si>
  <si>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</si>
  <si>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</si>
  <si>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</si>
  <si>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</si>
  <si>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</si>
  <si>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</si>
  <si>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</si>
  <si>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</si>
  <si>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</si>
  <si>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</si>
  <si>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</si>
  <si>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</si>
  <si>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</si>
  <si>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</si>
  <si>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</si>
  <si>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</si>
  <si>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</si>
  <si>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</si>
  <si>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</si>
  <si>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</si>
  <si>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</si>
  <si>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</si>
  <si>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</si>
  <si>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</si>
  <si>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</si>
  <si>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</si>
  <si>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</si>
  <si>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</si>
  <si>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</si>
  <si>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</si>
  <si>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</si>
  <si>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</si>
  <si>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</si>
  <si>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</si>
  <si>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</si>
  <si>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</si>
  <si>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</si>
  <si>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</si>
  <si>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</si>
  <si>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</si>
  <si>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</si>
  <si>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</si>
  <si>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</si>
  <si>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</si>
  <si>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</si>
  <si>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</si>
  <si>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</si>
  <si>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</si>
  <si>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</si>
  <si>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</si>
  <si>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</si>
  <si>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</si>
  <si>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</si>
  <si>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</si>
  <si>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</si>
  <si>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</si>
  <si>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</si>
  <si>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</si>
  <si>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</si>
  <si>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</si>
  <si>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</si>
  <si>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</si>
  <si>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</si>
  <si>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</si>
  <si>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</si>
  <si>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</si>
  <si>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</si>
  <si>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</si>
  <si>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</si>
  <si>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</si>
  <si>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</si>
  <si>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</si>
  <si>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</si>
  <si>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</si>
  <si>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</si>
  <si>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</si>
  <si>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</si>
  <si>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</si>
  <si>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</si>
  <si>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</si>
  <si>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</si>
  <si>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</si>
  <si>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</si>
  <si>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</si>
  <si>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</si>
  <si>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</si>
  <si>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</si>
  <si>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</si>
  <si>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</si>
  <si>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</si>
  <si>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</si>
  <si>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</si>
  <si>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</si>
  <si>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</si>
  <si>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</si>
  <si>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</si>
  <si>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</si>
  <si>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</si>
  <si>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</si>
  <si>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</si>
  <si>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</si>
  <si>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</si>
  <si>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</si>
  <si>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</si>
  <si>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</si>
  <si>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</si>
  <si>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</si>
  <si>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</si>
  <si>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</si>
  <si>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</si>
  <si>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</si>
  <si>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</si>
  <si>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</si>
  <si>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</si>
  <si>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</si>
  <si>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</si>
  <si>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</si>
  <si>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</si>
  <si>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</si>
  <si>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</si>
  <si>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</si>
  <si>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</si>
  <si>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</si>
  <si>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</si>
  <si>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</si>
  <si>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</si>
  <si>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</si>
  <si>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</si>
  <si>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</si>
  <si>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</si>
  <si>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</si>
  <si>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</si>
  <si>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</si>
  <si>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</si>
  <si>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</si>
  <si>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</si>
  <si>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</si>
  <si>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</si>
  <si>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</si>
  <si>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</si>
  <si>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</si>
  <si>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</si>
  <si>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</si>
  <si>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</si>
  <si>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</si>
  <si>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</si>
  <si>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</si>
  <si>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</si>
  <si>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</si>
  <si>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</si>
  <si>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</si>
  <si>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</si>
  <si>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</si>
  <si>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</si>
  <si>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</si>
  <si>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</si>
  <si>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</si>
  <si>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</si>
  <si>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</si>
  <si>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</si>
  <si>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</si>
  <si>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</si>
  <si>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Municipio de Cortázar, Gto.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</si>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</sst>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</numFmts>
  <fonts count="1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indexed="8"/>
      <name val="Calibri"/>
      <family val="2"/>
    </font>
    <font>
      <sz val="10"/>
      <color theme="1"/>
      <name val="Times New Roman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8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204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8" fillId="0" borderId="3" xfId="13" applyFont="1" applyBorder="1" applyAlignment="1">
      <alignment horizontal="right"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1" fillId="0" borderId="0" xfId="12" applyNumberFormat="1" applyFont="1"/>
    <xf numFmtId="3" fontId="2" fillId="0" borderId="0" xfId="12" applyNumberFormat="1" applyFont="1"/>
    <xf numFmtId="3" fontId="9" fillId="0" borderId="0" xfId="12" applyNumberFormat="1" applyFont="1"/>
    <xf numFmtId="3" fontId="9" fillId="0" borderId="0" xfId="8" applyNumberFormat="1" applyFont="1"/>
    <xf numFmtId="3" fontId="9" fillId="2" borderId="0" xfId="8" applyNumberFormat="1" applyFont="1" applyFill="1"/>
    <xf numFmtId="3" fontId="9" fillId="0" borderId="0" xfId="0" applyNumberFormat="1" applyFont="1"/>
    <xf numFmtId="3" fontId="9" fillId="0" borderId="0" xfId="9" applyNumberFormat="1" applyFont="1"/>
    <xf numFmtId="3" fontId="8" fillId="0" borderId="0" xfId="9" applyNumberFormat="1" applyFont="1"/>
    <xf numFmtId="3" fontId="15" fillId="0" borderId="0" xfId="0" applyNumberFormat="1" applyFont="1"/>
    <xf numFmtId="3" fontId="16" fillId="0" borderId="0" xfId="0" applyNumberFormat="1" applyFont="1"/>
    <xf numFmtId="3" fontId="8" fillId="0" borderId="0" xfId="19" applyNumberFormat="1" applyFont="1" applyFill="1"/>
    <xf numFmtId="3" fontId="8" fillId="0" borderId="0" xfId="0" applyNumberFormat="1" applyFont="1"/>
    <xf numFmtId="3" fontId="9" fillId="0" borderId="0" xfId="19" applyNumberFormat="1" applyFont="1" applyFill="1"/>
    <xf numFmtId="3" fontId="8" fillId="0" borderId="0" xfId="18" applyNumberFormat="1" applyFont="1" applyFill="1"/>
    <xf numFmtId="3" fontId="9" fillId="0" borderId="0" xfId="18" applyNumberFormat="1" applyFont="1" applyFill="1"/>
    <xf numFmtId="3" fontId="8" fillId="0" borderId="0" xfId="2" applyNumberFormat="1" applyFont="1"/>
    <xf numFmtId="3" fontId="9" fillId="0" borderId="0" xfId="2" applyNumberFormat="1" applyFont="1"/>
    <xf numFmtId="3" fontId="7" fillId="0" borderId="0" xfId="0" applyNumberFormat="1" applyFont="1"/>
    <xf numFmtId="3" fontId="5" fillId="0" borderId="0" xfId="0" applyNumberFormat="1" applyFont="1"/>
    <xf numFmtId="3" fontId="5" fillId="0" borderId="0" xfId="2" applyNumberFormat="1" applyFont="1" applyAlignment="1" applyProtection="1">
      <alignment vertical="top"/>
      <protection locked="0"/>
    </xf>
    <xf numFmtId="3" fontId="9" fillId="0" borderId="6" xfId="13" applyNumberFormat="1" applyFont="1" applyBorder="1" applyAlignment="1">
      <alignment horizontal="right" vertical="center" wrapText="1" indent="1"/>
    </xf>
    <xf numFmtId="3" fontId="8" fillId="0" borderId="0" xfId="24" applyNumberFormat="1" applyFont="1" applyFill="1"/>
    <xf numFmtId="3" fontId="9" fillId="0" borderId="0" xfId="24" applyNumberFormat="1" applyFont="1" applyFill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11" fillId="3" borderId="0" xfId="8" applyFont="1" applyFill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11" fillId="0" borderId="0" xfId="8" applyFont="1"/>
    <xf numFmtId="0" fontId="12" fillId="0" borderId="0" xfId="8" applyFont="1"/>
    <xf numFmtId="0" fontId="1" fillId="2" borderId="0" xfId="0" applyFont="1" applyFill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40">
    <cellStyle name="Euro" xfId="27" xr:uid="{5CCE3121-9709-4095-AEB3-DF3D7192D54A}"/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00000000-0005-0000-0000-000004000000}"/>
    <cellStyle name="Millares 2 2 3" xfId="29" xr:uid="{4C71427D-E0FF-4C2B-A852-AAA3BB7CD505}"/>
    <cellStyle name="Millares 2 3" xfId="16" xr:uid="{00000000-0005-0000-0000-000005000000}"/>
    <cellStyle name="Millares 2 3 2" xfId="22" xr:uid="{00000000-0005-0000-0000-000006000000}"/>
    <cellStyle name="Millares 2 3 3" xfId="30" xr:uid="{C0F17630-0A8E-4899-9347-C6C6B0A82EA9}"/>
    <cellStyle name="Millares 2 4" xfId="20" xr:uid="{00000000-0005-0000-0000-000007000000}"/>
    <cellStyle name="Millares 2 5" xfId="28" xr:uid="{D019FB43-F66C-4BCA-935F-9CF2FFD87A51}"/>
    <cellStyle name="Millares 3" xfId="19" xr:uid="{00000000-0005-0000-0000-000008000000}"/>
    <cellStyle name="Millares 3 2" xfId="25" xr:uid="{00000000-0005-0000-0000-000009000000}"/>
    <cellStyle name="Millares 3 3" xfId="31" xr:uid="{E3C0FDAD-A69F-446E-B30C-B5AB455CB5ED}"/>
    <cellStyle name="Millares 4" xfId="17" xr:uid="{00000000-0005-0000-0000-00000A000000}"/>
    <cellStyle name="Millares 4 2" xfId="23" xr:uid="{00000000-0005-0000-0000-00000B000000}"/>
    <cellStyle name="Millares 5" xfId="24" xr:uid="{00000000-0005-0000-0000-00000C000000}"/>
    <cellStyle name="Moneda 2" xfId="32" xr:uid="{B4629596-E5D3-4389-BDB1-A488860C1E2A}"/>
    <cellStyle name="Normal" xfId="0" builtinId="0"/>
    <cellStyle name="Normal 2" xfId="2" xr:uid="{00000000-0005-0000-0000-00000E000000}"/>
    <cellStyle name="Normal 2 2" xfId="3" xr:uid="{00000000-0005-0000-0000-00000F000000}"/>
    <cellStyle name="Normal 2 3" xfId="9" xr:uid="{00000000-0005-0000-0000-000010000000}"/>
    <cellStyle name="Normal 3" xfId="8" xr:uid="{00000000-0005-0000-0000-000011000000}"/>
    <cellStyle name="Normal 3 2" xfId="10" xr:uid="{00000000-0005-0000-0000-000012000000}"/>
    <cellStyle name="Normal 3 2 2" xfId="13" xr:uid="{00000000-0005-0000-0000-000013000000}"/>
    <cellStyle name="Normal 3 3" xfId="12" xr:uid="{00000000-0005-0000-0000-000014000000}"/>
    <cellStyle name="Normal 3 4" xfId="33" xr:uid="{CE7AE3FC-F793-4683-92F4-2234ABBB3343}"/>
    <cellStyle name="Normal 4" xfId="4" xr:uid="{00000000-0005-0000-0000-000015000000}"/>
    <cellStyle name="Normal 4 2" xfId="35" xr:uid="{E9DBCAAC-7B9E-4006-ADDC-68853DCD662B}"/>
    <cellStyle name="Normal 4 3" xfId="34" xr:uid="{8F8AF881-49A9-4370-9AE4-AD7FC220673A}"/>
    <cellStyle name="Normal 5" xfId="5" xr:uid="{00000000-0005-0000-0000-000016000000}"/>
    <cellStyle name="Normal 5 2" xfId="37" xr:uid="{060A6E36-3627-4B3F-89F6-D17137A729A9}"/>
    <cellStyle name="Normal 5 3" xfId="36" xr:uid="{C4C4DB71-2843-4D66-9E9C-03841CFADB4E}"/>
    <cellStyle name="Normal 56" xfId="6" xr:uid="{00000000-0005-0000-0000-000017000000}"/>
    <cellStyle name="Normal 6" xfId="38" xr:uid="{5DFF2BF9-9F7B-481B-96BC-C066C242377D}"/>
    <cellStyle name="Normal 6 2" xfId="39" xr:uid="{B2F31767-434B-44CC-9187-0D928A3F73C8}"/>
    <cellStyle name="Normal 7" xfId="26" xr:uid="{6EA6DD44-FA6D-4DFE-AEC9-53828227626D}"/>
    <cellStyle name="Porcentaje" xfId="14" builtinId="5"/>
    <cellStyle name="Porcentaje 2" xfId="7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411481</xdr:colOff>
      <xdr:row>48</xdr:row>
      <xdr:rowOff>106681</xdr:rowOff>
    </xdr:from>
    <xdr:to>
      <xdr:col>3</xdr:col>
      <xdr:colOff>784861</xdr:colOff>
      <xdr:row>54</xdr:row>
      <xdr:rowOff>49541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4892F0-BA2A-4EFA-A8D4-638321907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481" y="6690361"/>
          <a:ext cx="7376160" cy="720100"/>
        </a:xfrm>
        <a:prstGeom prst="rect">
          <a:avLst/>
        </a:prstGeom>
      </xdr:spPr>
    </xdr:pic>
    <xdr:clientData/>
  </xdr:twoCellAnchor>
  <xdr:twoCellAnchor editAs="oneCell">
    <xdr:from>
      <xdr:col>0</xdr:col>
      <xdr:colOff>198120</xdr:colOff>
      <xdr:row>0</xdr:row>
      <xdr:rowOff>106680</xdr:rowOff>
    </xdr:from>
    <xdr:to>
      <xdr:col>1</xdr:col>
      <xdr:colOff>13335</xdr:colOff>
      <xdr:row>2</xdr:row>
      <xdr:rowOff>199810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31CB71-851F-4041-B6B5-B4F5D2C3B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106680"/>
          <a:ext cx="828675" cy="5046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A3" sqref="A3:B3"/>
    </sheetView>
  </sheetViews>
  <sheetFormatPr baseColWidth="10" defaultColWidth="12.77734375" defaultRowHeight="10.199999999999999" x14ac:dyDescent="0.2"/>
  <cols>
    <col min="1" max="1" width="14.77734375" style="1" customWidth="1"/>
    <col min="2" max="2" width="73.77734375" style="1" bestFit="1" customWidth="1"/>
    <col min="3" max="3" width="13.5546875" style="1" customWidth="1"/>
    <col min="4" max="16384" width="12.77734375" style="1"/>
  </cols>
  <sheetData>
    <row r="1" spans="1:4" ht="16.2" customHeight="1" x14ac:dyDescent="0.2">
      <c r="A1" s="167" t="s">
        <v>589</v>
      </c>
      <c r="B1" s="168"/>
      <c r="C1" s="87" t="s">
        <v>486</v>
      </c>
      <c r="D1" s="88">
        <v>2026</v>
      </c>
    </row>
    <row r="2" spans="1:4" ht="16.2" customHeight="1" x14ac:dyDescent="0.2">
      <c r="A2" s="169" t="s">
        <v>485</v>
      </c>
      <c r="B2" s="170"/>
      <c r="C2" s="2" t="s">
        <v>487</v>
      </c>
      <c r="D2" s="89" t="s">
        <v>489</v>
      </c>
    </row>
    <row r="3" spans="1:4" ht="16.2" customHeight="1" x14ac:dyDescent="0.2">
      <c r="A3" s="169" t="s">
        <v>590</v>
      </c>
      <c r="B3" s="170"/>
      <c r="C3" s="2" t="s">
        <v>488</v>
      </c>
      <c r="D3" s="90">
        <v>2</v>
      </c>
    </row>
    <row r="4" spans="1:4" ht="16.2" customHeight="1" x14ac:dyDescent="0.2">
      <c r="A4" s="169" t="s">
        <v>504</v>
      </c>
      <c r="B4" s="170"/>
      <c r="C4" s="154"/>
      <c r="D4" s="89"/>
    </row>
    <row r="5" spans="1:4" ht="15" customHeight="1" x14ac:dyDescent="0.2">
      <c r="A5" s="155" t="s">
        <v>29</v>
      </c>
      <c r="B5" s="161" t="s">
        <v>30</v>
      </c>
      <c r="C5" s="161"/>
      <c r="D5" s="162"/>
    </row>
    <row r="6" spans="1:4" x14ac:dyDescent="0.2">
      <c r="A6" s="156"/>
      <c r="B6" s="163"/>
      <c r="C6" s="163"/>
      <c r="D6" s="164"/>
    </row>
    <row r="7" spans="1:4" x14ac:dyDescent="0.2">
      <c r="A7" s="156"/>
      <c r="B7" s="165" t="s">
        <v>33</v>
      </c>
      <c r="C7" s="165"/>
      <c r="D7" s="166"/>
    </row>
    <row r="8" spans="1:4" x14ac:dyDescent="0.2">
      <c r="A8" s="156"/>
      <c r="B8" s="148"/>
      <c r="D8" s="151"/>
    </row>
    <row r="9" spans="1:4" x14ac:dyDescent="0.2">
      <c r="A9" s="156"/>
      <c r="B9" s="149" t="s">
        <v>0</v>
      </c>
      <c r="D9" s="151"/>
    </row>
    <row r="10" spans="1:4" x14ac:dyDescent="0.2">
      <c r="A10" s="157" t="s">
        <v>473</v>
      </c>
      <c r="B10" s="150" t="s">
        <v>537</v>
      </c>
      <c r="D10" s="151"/>
    </row>
    <row r="11" spans="1:4" x14ac:dyDescent="0.2">
      <c r="A11" s="157" t="s">
        <v>474</v>
      </c>
      <c r="B11" s="150" t="s">
        <v>271</v>
      </c>
      <c r="D11" s="151"/>
    </row>
    <row r="12" spans="1:4" x14ac:dyDescent="0.2">
      <c r="A12" s="157" t="s">
        <v>1</v>
      </c>
      <c r="B12" s="150" t="s">
        <v>2</v>
      </c>
      <c r="D12" s="151"/>
    </row>
    <row r="13" spans="1:4" x14ac:dyDescent="0.2">
      <c r="A13" s="157" t="s">
        <v>3</v>
      </c>
      <c r="B13" s="150" t="s">
        <v>4</v>
      </c>
      <c r="D13" s="151"/>
    </row>
    <row r="14" spans="1:4" x14ac:dyDescent="0.2">
      <c r="A14" s="157" t="s">
        <v>5</v>
      </c>
      <c r="B14" s="150" t="s">
        <v>6</v>
      </c>
      <c r="D14" s="151"/>
    </row>
    <row r="15" spans="1:4" x14ac:dyDescent="0.2">
      <c r="A15" s="157" t="s">
        <v>80</v>
      </c>
      <c r="B15" s="150" t="s">
        <v>480</v>
      </c>
      <c r="D15" s="151"/>
    </row>
    <row r="16" spans="1:4" x14ac:dyDescent="0.2">
      <c r="A16" s="157" t="s">
        <v>7</v>
      </c>
      <c r="B16" s="150" t="s">
        <v>481</v>
      </c>
      <c r="D16" s="151"/>
    </row>
    <row r="17" spans="1:4" x14ac:dyDescent="0.2">
      <c r="A17" s="157" t="s">
        <v>8</v>
      </c>
      <c r="B17" s="150" t="s">
        <v>79</v>
      </c>
      <c r="D17" s="151"/>
    </row>
    <row r="18" spans="1:4" x14ac:dyDescent="0.2">
      <c r="A18" s="157" t="s">
        <v>9</v>
      </c>
      <c r="B18" s="150" t="s">
        <v>10</v>
      </c>
      <c r="D18" s="151"/>
    </row>
    <row r="19" spans="1:4" x14ac:dyDescent="0.2">
      <c r="A19" s="157" t="s">
        <v>11</v>
      </c>
      <c r="B19" s="150" t="s">
        <v>12</v>
      </c>
      <c r="D19" s="151"/>
    </row>
    <row r="20" spans="1:4" x14ac:dyDescent="0.2">
      <c r="A20" s="157" t="s">
        <v>13</v>
      </c>
      <c r="B20" s="150" t="s">
        <v>14</v>
      </c>
      <c r="D20" s="151"/>
    </row>
    <row r="21" spans="1:4" x14ac:dyDescent="0.2">
      <c r="A21" s="157" t="s">
        <v>15</v>
      </c>
      <c r="B21" s="150" t="s">
        <v>16</v>
      </c>
      <c r="D21" s="151"/>
    </row>
    <row r="22" spans="1:4" x14ac:dyDescent="0.2">
      <c r="A22" s="157" t="s">
        <v>17</v>
      </c>
      <c r="B22" s="150" t="s">
        <v>482</v>
      </c>
      <c r="D22" s="151"/>
    </row>
    <row r="23" spans="1:4" x14ac:dyDescent="0.2">
      <c r="A23" s="157" t="s">
        <v>18</v>
      </c>
      <c r="B23" s="150" t="s">
        <v>19</v>
      </c>
      <c r="D23" s="151"/>
    </row>
    <row r="24" spans="1:4" x14ac:dyDescent="0.2">
      <c r="A24" s="157" t="s">
        <v>20</v>
      </c>
      <c r="B24" s="150" t="s">
        <v>111</v>
      </c>
      <c r="D24" s="151"/>
    </row>
    <row r="25" spans="1:4" x14ac:dyDescent="0.2">
      <c r="A25" s="157" t="s">
        <v>21</v>
      </c>
      <c r="B25" s="150" t="s">
        <v>562</v>
      </c>
      <c r="D25" s="151"/>
    </row>
    <row r="26" spans="1:4" x14ac:dyDescent="0.2">
      <c r="A26" s="157" t="s">
        <v>564</v>
      </c>
      <c r="B26" s="150" t="s">
        <v>565</v>
      </c>
      <c r="D26" s="151"/>
    </row>
    <row r="27" spans="1:4" x14ac:dyDescent="0.2">
      <c r="A27" s="157" t="s">
        <v>563</v>
      </c>
      <c r="B27" s="150" t="s">
        <v>566</v>
      </c>
      <c r="D27" s="151"/>
    </row>
    <row r="28" spans="1:4" x14ac:dyDescent="0.2">
      <c r="A28" s="157" t="s">
        <v>22</v>
      </c>
      <c r="B28" s="150" t="s">
        <v>23</v>
      </c>
      <c r="D28" s="151"/>
    </row>
    <row r="29" spans="1:4" x14ac:dyDescent="0.2">
      <c r="A29" s="157" t="s">
        <v>24</v>
      </c>
      <c r="B29" s="150" t="s">
        <v>25</v>
      </c>
      <c r="D29" s="151"/>
    </row>
    <row r="30" spans="1:4" x14ac:dyDescent="0.2">
      <c r="A30" s="157" t="s">
        <v>26</v>
      </c>
      <c r="B30" s="150" t="s">
        <v>570</v>
      </c>
      <c r="D30" s="151"/>
    </row>
    <row r="31" spans="1:4" x14ac:dyDescent="0.2">
      <c r="A31" s="157" t="s">
        <v>27</v>
      </c>
      <c r="B31" s="150" t="s">
        <v>571</v>
      </c>
      <c r="D31" s="151"/>
    </row>
    <row r="32" spans="1:4" x14ac:dyDescent="0.2">
      <c r="A32" s="157" t="s">
        <v>38</v>
      </c>
      <c r="B32" s="150" t="s">
        <v>572</v>
      </c>
      <c r="D32" s="151"/>
    </row>
    <row r="33" spans="1:4" x14ac:dyDescent="0.2">
      <c r="A33" s="156"/>
      <c r="D33" s="151"/>
    </row>
    <row r="34" spans="1:4" x14ac:dyDescent="0.2">
      <c r="A34" s="156"/>
      <c r="B34" s="149"/>
      <c r="D34" s="151"/>
    </row>
    <row r="35" spans="1:4" x14ac:dyDescent="0.2">
      <c r="A35" s="157" t="s">
        <v>36</v>
      </c>
      <c r="B35" s="150" t="s">
        <v>31</v>
      </c>
      <c r="D35" s="151"/>
    </row>
    <row r="36" spans="1:4" x14ac:dyDescent="0.2">
      <c r="A36" s="157" t="s">
        <v>37</v>
      </c>
      <c r="B36" s="150" t="s">
        <v>32</v>
      </c>
      <c r="D36" s="151"/>
    </row>
    <row r="37" spans="1:4" x14ac:dyDescent="0.2">
      <c r="A37" s="156"/>
      <c r="D37" s="151"/>
    </row>
    <row r="38" spans="1:4" x14ac:dyDescent="0.2">
      <c r="A38" s="156"/>
      <c r="B38" s="148" t="s">
        <v>34</v>
      </c>
      <c r="D38" s="151"/>
    </row>
    <row r="39" spans="1:4" x14ac:dyDescent="0.2">
      <c r="A39" s="156" t="s">
        <v>35</v>
      </c>
      <c r="B39" s="150" t="s">
        <v>28</v>
      </c>
      <c r="D39" s="151"/>
    </row>
    <row r="40" spans="1:4" x14ac:dyDescent="0.2">
      <c r="A40" s="156"/>
      <c r="B40" s="150" t="s">
        <v>505</v>
      </c>
      <c r="D40" s="151"/>
    </row>
    <row r="41" spans="1:4" x14ac:dyDescent="0.2">
      <c r="A41" s="156"/>
      <c r="B41" s="150" t="s">
        <v>535</v>
      </c>
      <c r="D41" s="151"/>
    </row>
    <row r="42" spans="1:4" x14ac:dyDescent="0.2">
      <c r="A42" s="156"/>
      <c r="B42" s="150" t="s">
        <v>536</v>
      </c>
      <c r="D42" s="151"/>
    </row>
    <row r="43" spans="1:4" x14ac:dyDescent="0.2">
      <c r="A43" s="158"/>
      <c r="B43" s="152"/>
      <c r="C43" s="152"/>
      <c r="D43" s="153"/>
    </row>
    <row r="45" spans="1:4" x14ac:dyDescent="0.2">
      <c r="A45" s="146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A92" sqref="A92:E92"/>
    </sheetView>
  </sheetViews>
  <sheetFormatPr baseColWidth="10" defaultColWidth="9.21875" defaultRowHeight="10.199999999999999" x14ac:dyDescent="0.2"/>
  <cols>
    <col min="1" max="1" width="10" style="4" customWidth="1"/>
    <col min="2" max="2" width="83" style="4" customWidth="1"/>
    <col min="3" max="4" width="15.77734375" style="4" customWidth="1"/>
    <col min="5" max="5" width="24.21875" style="4" bestFit="1" customWidth="1"/>
    <col min="6" max="16384" width="9.21875" style="4"/>
  </cols>
  <sheetData>
    <row r="1" spans="1:5" s="9" customFormat="1" ht="19.05" customHeight="1" x14ac:dyDescent="0.3">
      <c r="A1" s="172" t="s">
        <v>589</v>
      </c>
      <c r="B1" s="172"/>
      <c r="C1" s="172"/>
      <c r="D1" s="2" t="s">
        <v>486</v>
      </c>
      <c r="E1" s="8">
        <v>2026</v>
      </c>
    </row>
    <row r="2" spans="1:5" s="3" customFormat="1" ht="19.05" customHeight="1" x14ac:dyDescent="0.3">
      <c r="A2" s="172" t="s">
        <v>491</v>
      </c>
      <c r="B2" s="172"/>
      <c r="C2" s="172"/>
      <c r="D2" s="2" t="s">
        <v>487</v>
      </c>
      <c r="E2" s="8" t="s">
        <v>489</v>
      </c>
    </row>
    <row r="3" spans="1:5" s="3" customFormat="1" ht="19.05" customHeight="1" x14ac:dyDescent="0.3">
      <c r="A3" s="172" t="s">
        <v>590</v>
      </c>
      <c r="B3" s="172"/>
      <c r="C3" s="172"/>
      <c r="D3" s="2" t="s">
        <v>488</v>
      </c>
      <c r="E3" s="8">
        <v>2</v>
      </c>
    </row>
    <row r="4" spans="1:5" s="3" customFormat="1" ht="19.05" customHeight="1" x14ac:dyDescent="0.3">
      <c r="A4" s="172" t="s">
        <v>504</v>
      </c>
      <c r="B4" s="172"/>
      <c r="C4" s="172"/>
      <c r="D4" s="2"/>
      <c r="E4" s="8"/>
    </row>
    <row r="5" spans="1:5" x14ac:dyDescent="0.2">
      <c r="A5" s="173" t="s">
        <v>113</v>
      </c>
      <c r="B5" s="173"/>
      <c r="C5" s="173"/>
      <c r="D5" s="173"/>
      <c r="E5" s="173"/>
    </row>
    <row r="7" spans="1:5" x14ac:dyDescent="0.2">
      <c r="A7" s="171" t="s">
        <v>539</v>
      </c>
      <c r="B7" s="171"/>
      <c r="C7" s="171"/>
      <c r="D7" s="171"/>
      <c r="E7" s="171"/>
    </row>
    <row r="8" spans="1:5" x14ac:dyDescent="0.2">
      <c r="A8" s="23" t="s">
        <v>84</v>
      </c>
      <c r="B8" s="23" t="s">
        <v>81</v>
      </c>
      <c r="C8" s="23" t="s">
        <v>82</v>
      </c>
      <c r="D8" s="120" t="s">
        <v>270</v>
      </c>
      <c r="E8" s="121" t="s">
        <v>573</v>
      </c>
    </row>
    <row r="9" spans="1:5" x14ac:dyDescent="0.2">
      <c r="A9" s="92">
        <v>4000</v>
      </c>
      <c r="B9" s="91" t="s">
        <v>537</v>
      </c>
      <c r="C9" s="122">
        <f>SUM(C10+C57+C69)</f>
        <v>226963809.35000002</v>
      </c>
      <c r="D9" s="63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92">
        <v>4100</v>
      </c>
      <c r="B10" s="91" t="s">
        <v>217</v>
      </c>
      <c r="C10" s="122">
        <f>SUM(C11+C21+C27+C30+C36+C39+C48)</f>
        <v>41974262.260000005</v>
      </c>
      <c r="D10" s="95">
        <f>C10/$C$9</f>
        <v>0.18493812903568099</v>
      </c>
      <c r="E10" s="24"/>
    </row>
    <row r="11" spans="1:5" x14ac:dyDescent="0.2">
      <c r="A11" s="92">
        <v>4110</v>
      </c>
      <c r="B11" s="91" t="s">
        <v>218</v>
      </c>
      <c r="C11" s="122">
        <f>SUM(C12:C20)</f>
        <v>23274839.850000001</v>
      </c>
      <c r="D11" s="95">
        <f>C11/$C$9</f>
        <v>0.10254868349564912</v>
      </c>
      <c r="E11" s="24"/>
    </row>
    <row r="12" spans="1:5" x14ac:dyDescent="0.2">
      <c r="A12" s="25">
        <v>4111</v>
      </c>
      <c r="B12" s="26" t="s">
        <v>219</v>
      </c>
      <c r="C12" s="123">
        <v>0</v>
      </c>
      <c r="D12" s="29">
        <f t="shared" ref="D12:D75" si="0">C12/$C$9</f>
        <v>0</v>
      </c>
      <c r="E12" s="24"/>
    </row>
    <row r="13" spans="1:5" x14ac:dyDescent="0.2">
      <c r="A13" s="25">
        <v>4112</v>
      </c>
      <c r="B13" s="26" t="s">
        <v>220</v>
      </c>
      <c r="C13" s="123">
        <v>22427307.43</v>
      </c>
      <c r="D13" s="29">
        <f t="shared" si="0"/>
        <v>9.8814465152966019E-2</v>
      </c>
      <c r="E13" s="24"/>
    </row>
    <row r="14" spans="1:5" x14ac:dyDescent="0.2">
      <c r="A14" s="25">
        <v>4113</v>
      </c>
      <c r="B14" s="26" t="s">
        <v>221</v>
      </c>
      <c r="C14" s="123">
        <v>19994</v>
      </c>
      <c r="D14" s="29">
        <f t="shared" si="0"/>
        <v>8.8093339890886878E-5</v>
      </c>
      <c r="E14" s="24"/>
    </row>
    <row r="15" spans="1:5" x14ac:dyDescent="0.2">
      <c r="A15" s="25">
        <v>4114</v>
      </c>
      <c r="B15" s="26" t="s">
        <v>222</v>
      </c>
      <c r="C15" s="123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23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23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23">
        <v>827538.42</v>
      </c>
      <c r="D18" s="29">
        <f t="shared" si="0"/>
        <v>3.6461250027922127E-3</v>
      </c>
      <c r="E18" s="24"/>
    </row>
    <row r="19" spans="1:5" ht="20.399999999999999" x14ac:dyDescent="0.2">
      <c r="A19" s="25">
        <v>4118</v>
      </c>
      <c r="B19" s="27" t="s">
        <v>402</v>
      </c>
      <c r="C19" s="123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23">
        <v>0</v>
      </c>
      <c r="D20" s="29">
        <f t="shared" si="0"/>
        <v>0</v>
      </c>
      <c r="E20" s="24"/>
    </row>
    <row r="21" spans="1:5" x14ac:dyDescent="0.2">
      <c r="A21" s="92">
        <v>4120</v>
      </c>
      <c r="B21" s="91" t="s">
        <v>227</v>
      </c>
      <c r="C21" s="122">
        <f>SUM(C22:C26)</f>
        <v>0</v>
      </c>
      <c r="D21" s="9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23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23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23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23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23">
        <v>0</v>
      </c>
      <c r="D26" s="29">
        <f t="shared" si="0"/>
        <v>0</v>
      </c>
      <c r="E26" s="24"/>
    </row>
    <row r="27" spans="1:5" x14ac:dyDescent="0.2">
      <c r="A27" s="92">
        <v>4130</v>
      </c>
      <c r="B27" s="91" t="s">
        <v>232</v>
      </c>
      <c r="C27" s="122">
        <f>SUM(C28:C29)</f>
        <v>0</v>
      </c>
      <c r="D27" s="9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23">
        <v>0</v>
      </c>
      <c r="D28" s="29">
        <f t="shared" si="0"/>
        <v>0</v>
      </c>
      <c r="E28" s="24"/>
    </row>
    <row r="29" spans="1:5" ht="20.399999999999999" x14ac:dyDescent="0.2">
      <c r="A29" s="25">
        <v>4132</v>
      </c>
      <c r="B29" s="27" t="s">
        <v>404</v>
      </c>
      <c r="C29" s="123">
        <v>0</v>
      </c>
      <c r="D29" s="29">
        <f t="shared" si="0"/>
        <v>0</v>
      </c>
      <c r="E29" s="24"/>
    </row>
    <row r="30" spans="1:5" x14ac:dyDescent="0.2">
      <c r="A30" s="92">
        <v>4140</v>
      </c>
      <c r="B30" s="91" t="s">
        <v>234</v>
      </c>
      <c r="C30" s="122">
        <f>SUM(C31:C35)</f>
        <v>14093727.67</v>
      </c>
      <c r="D30" s="95">
        <f t="shared" si="0"/>
        <v>6.2096806139987352E-2</v>
      </c>
      <c r="E30" s="24"/>
    </row>
    <row r="31" spans="1:5" x14ac:dyDescent="0.2">
      <c r="A31" s="25">
        <v>4141</v>
      </c>
      <c r="B31" s="26" t="s">
        <v>235</v>
      </c>
      <c r="C31" s="123">
        <v>1138377.5</v>
      </c>
      <c r="D31" s="29">
        <f t="shared" si="0"/>
        <v>5.0156785051334437E-3</v>
      </c>
      <c r="E31" s="24"/>
    </row>
    <row r="32" spans="1:5" x14ac:dyDescent="0.2">
      <c r="A32" s="25">
        <v>4143</v>
      </c>
      <c r="B32" s="26" t="s">
        <v>236</v>
      </c>
      <c r="C32" s="123">
        <v>12955350.17</v>
      </c>
      <c r="D32" s="29">
        <f t="shared" si="0"/>
        <v>5.7081127634853908E-2</v>
      </c>
      <c r="E32" s="24"/>
    </row>
    <row r="33" spans="1:5" x14ac:dyDescent="0.2">
      <c r="A33" s="25">
        <v>4144</v>
      </c>
      <c r="B33" s="26" t="s">
        <v>237</v>
      </c>
      <c r="C33" s="123">
        <v>0</v>
      </c>
      <c r="D33" s="29">
        <f t="shared" si="0"/>
        <v>0</v>
      </c>
      <c r="E33" s="24"/>
    </row>
    <row r="34" spans="1:5" ht="20.399999999999999" x14ac:dyDescent="0.2">
      <c r="A34" s="25">
        <v>4145</v>
      </c>
      <c r="B34" s="27" t="s">
        <v>405</v>
      </c>
      <c r="C34" s="123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23">
        <v>0</v>
      </c>
      <c r="D35" s="29">
        <f t="shared" si="0"/>
        <v>0</v>
      </c>
      <c r="E35" s="24"/>
    </row>
    <row r="36" spans="1:5" x14ac:dyDescent="0.2">
      <c r="A36" s="92">
        <v>4150</v>
      </c>
      <c r="B36" s="91" t="s">
        <v>406</v>
      </c>
      <c r="C36" s="122">
        <f>SUM(C37:C38)</f>
        <v>1429621.46</v>
      </c>
      <c r="D36" s="95">
        <f t="shared" si="0"/>
        <v>6.2988961283928146E-3</v>
      </c>
      <c r="E36" s="24"/>
    </row>
    <row r="37" spans="1:5" x14ac:dyDescent="0.2">
      <c r="A37" s="25">
        <v>4151</v>
      </c>
      <c r="B37" s="26" t="s">
        <v>406</v>
      </c>
      <c r="C37" s="123">
        <v>1429621.46</v>
      </c>
      <c r="D37" s="29">
        <f t="shared" si="0"/>
        <v>6.2988961283928146E-3</v>
      </c>
      <c r="E37" s="24"/>
    </row>
    <row r="38" spans="1:5" ht="20.399999999999999" x14ac:dyDescent="0.2">
      <c r="A38" s="25">
        <v>4154</v>
      </c>
      <c r="B38" s="27" t="s">
        <v>407</v>
      </c>
      <c r="C38" s="123">
        <v>0</v>
      </c>
      <c r="D38" s="29">
        <f t="shared" si="0"/>
        <v>0</v>
      </c>
      <c r="E38" s="24"/>
    </row>
    <row r="39" spans="1:5" x14ac:dyDescent="0.2">
      <c r="A39" s="92">
        <v>4160</v>
      </c>
      <c r="B39" s="91" t="s">
        <v>408</v>
      </c>
      <c r="C39" s="122">
        <f>SUM(C40:C47)</f>
        <v>3176073.2800000003</v>
      </c>
      <c r="D39" s="95">
        <f t="shared" si="0"/>
        <v>1.3993743271651692E-2</v>
      </c>
      <c r="E39" s="24"/>
    </row>
    <row r="40" spans="1:5" x14ac:dyDescent="0.2">
      <c r="A40" s="25">
        <v>4161</v>
      </c>
      <c r="B40" s="26" t="s">
        <v>239</v>
      </c>
      <c r="C40" s="123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23">
        <v>2733189.54</v>
      </c>
      <c r="D41" s="29">
        <f t="shared" si="0"/>
        <v>1.2042402477415061E-2</v>
      </c>
      <c r="E41" s="24"/>
    </row>
    <row r="42" spans="1:5" x14ac:dyDescent="0.2">
      <c r="A42" s="25">
        <v>4163</v>
      </c>
      <c r="B42" s="26" t="s">
        <v>241</v>
      </c>
      <c r="C42" s="123">
        <v>0</v>
      </c>
      <c r="D42" s="29">
        <f t="shared" si="0"/>
        <v>0</v>
      </c>
      <c r="E42" s="24"/>
    </row>
    <row r="43" spans="1:5" x14ac:dyDescent="0.2">
      <c r="A43" s="25">
        <v>4164</v>
      </c>
      <c r="B43" s="26" t="s">
        <v>242</v>
      </c>
      <c r="C43" s="123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23">
        <v>0</v>
      </c>
      <c r="D44" s="29">
        <f t="shared" si="0"/>
        <v>0</v>
      </c>
      <c r="E44" s="24"/>
    </row>
    <row r="45" spans="1:5" ht="20.399999999999999" x14ac:dyDescent="0.2">
      <c r="A45" s="25">
        <v>4166</v>
      </c>
      <c r="B45" s="27" t="s">
        <v>409</v>
      </c>
      <c r="C45" s="123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23">
        <v>0</v>
      </c>
      <c r="D46" s="29">
        <f t="shared" si="0"/>
        <v>0</v>
      </c>
      <c r="E46" s="24"/>
    </row>
    <row r="47" spans="1:5" x14ac:dyDescent="0.2">
      <c r="A47" s="25">
        <v>4169</v>
      </c>
      <c r="B47" s="26" t="s">
        <v>245</v>
      </c>
      <c r="C47" s="123">
        <v>442883.74</v>
      </c>
      <c r="D47" s="29">
        <f t="shared" si="0"/>
        <v>1.9513407942366293E-3</v>
      </c>
      <c r="E47" s="24"/>
    </row>
    <row r="48" spans="1:5" x14ac:dyDescent="0.2">
      <c r="A48" s="92">
        <v>4170</v>
      </c>
      <c r="B48" s="91" t="s">
        <v>484</v>
      </c>
      <c r="C48" s="122">
        <f>SUM(C49:C56)</f>
        <v>0</v>
      </c>
      <c r="D48" s="95">
        <f t="shared" si="0"/>
        <v>0</v>
      </c>
      <c r="E48" s="24"/>
    </row>
    <row r="49" spans="1:5" x14ac:dyDescent="0.2">
      <c r="A49" s="25">
        <v>4171</v>
      </c>
      <c r="B49" s="26" t="s">
        <v>410</v>
      </c>
      <c r="C49" s="123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23">
        <v>0</v>
      </c>
      <c r="D50" s="29">
        <f t="shared" si="0"/>
        <v>0</v>
      </c>
      <c r="E50" s="24"/>
    </row>
    <row r="51" spans="1:5" ht="20.399999999999999" x14ac:dyDescent="0.2">
      <c r="A51" s="25">
        <v>4173</v>
      </c>
      <c r="B51" s="27" t="s">
        <v>412</v>
      </c>
      <c r="C51" s="123">
        <v>0</v>
      </c>
      <c r="D51" s="29">
        <f t="shared" si="0"/>
        <v>0</v>
      </c>
      <c r="E51" s="24"/>
    </row>
    <row r="52" spans="1:5" ht="20.399999999999999" x14ac:dyDescent="0.2">
      <c r="A52" s="25">
        <v>4174</v>
      </c>
      <c r="B52" s="27" t="s">
        <v>413</v>
      </c>
      <c r="C52" s="123">
        <v>0</v>
      </c>
      <c r="D52" s="29">
        <f t="shared" si="0"/>
        <v>0</v>
      </c>
      <c r="E52" s="24"/>
    </row>
    <row r="53" spans="1:5" ht="20.399999999999999" x14ac:dyDescent="0.2">
      <c r="A53" s="25">
        <v>4175</v>
      </c>
      <c r="B53" s="27" t="s">
        <v>414</v>
      </c>
      <c r="C53" s="123">
        <v>0</v>
      </c>
      <c r="D53" s="29">
        <f t="shared" si="0"/>
        <v>0</v>
      </c>
      <c r="E53" s="24"/>
    </row>
    <row r="54" spans="1:5" ht="20.399999999999999" x14ac:dyDescent="0.2">
      <c r="A54" s="25">
        <v>4176</v>
      </c>
      <c r="B54" s="27" t="s">
        <v>415</v>
      </c>
      <c r="C54" s="123">
        <v>0</v>
      </c>
      <c r="D54" s="29">
        <f t="shared" si="0"/>
        <v>0</v>
      </c>
      <c r="E54" s="24"/>
    </row>
    <row r="55" spans="1:5" ht="20.399999999999999" x14ac:dyDescent="0.2">
      <c r="A55" s="25">
        <v>4177</v>
      </c>
      <c r="B55" s="27" t="s">
        <v>416</v>
      </c>
      <c r="C55" s="123">
        <v>0</v>
      </c>
      <c r="D55" s="29">
        <f t="shared" si="0"/>
        <v>0</v>
      </c>
      <c r="E55" s="24"/>
    </row>
    <row r="56" spans="1:5" x14ac:dyDescent="0.2">
      <c r="A56" s="25">
        <v>4178</v>
      </c>
      <c r="B56" s="27" t="s">
        <v>417</v>
      </c>
      <c r="C56" s="123">
        <v>0</v>
      </c>
      <c r="D56" s="29">
        <f t="shared" si="0"/>
        <v>0</v>
      </c>
      <c r="E56" s="24"/>
    </row>
    <row r="57" spans="1:5" ht="30.6" x14ac:dyDescent="0.2">
      <c r="A57" s="92">
        <v>4200</v>
      </c>
      <c r="B57" s="93" t="s">
        <v>418</v>
      </c>
      <c r="C57" s="122">
        <f>+C58+C64</f>
        <v>184989547.09</v>
      </c>
      <c r="D57" s="95">
        <f t="shared" si="0"/>
        <v>0.81506187096431892</v>
      </c>
      <c r="E57" s="24"/>
    </row>
    <row r="58" spans="1:5" ht="20.399999999999999" x14ac:dyDescent="0.2">
      <c r="A58" s="92">
        <v>4210</v>
      </c>
      <c r="B58" s="93" t="s">
        <v>419</v>
      </c>
      <c r="C58" s="122">
        <f>SUM(C59:C63)</f>
        <v>181300128.99000001</v>
      </c>
      <c r="D58" s="95">
        <f t="shared" si="0"/>
        <v>0.79880633616973606</v>
      </c>
      <c r="E58" s="24"/>
    </row>
    <row r="59" spans="1:5" x14ac:dyDescent="0.2">
      <c r="A59" s="25">
        <v>4211</v>
      </c>
      <c r="B59" s="26" t="s">
        <v>246</v>
      </c>
      <c r="C59" s="123">
        <v>109661026.51000001</v>
      </c>
      <c r="D59" s="29">
        <f t="shared" si="0"/>
        <v>0.48316525363253909</v>
      </c>
      <c r="E59" s="24"/>
    </row>
    <row r="60" spans="1:5" x14ac:dyDescent="0.2">
      <c r="A60" s="25">
        <v>4212</v>
      </c>
      <c r="B60" s="26" t="s">
        <v>247</v>
      </c>
      <c r="C60" s="123">
        <v>70085794.730000004</v>
      </c>
      <c r="D60" s="29">
        <f t="shared" si="0"/>
        <v>0.30879722600144133</v>
      </c>
      <c r="E60" s="24"/>
    </row>
    <row r="61" spans="1:5" x14ac:dyDescent="0.2">
      <c r="A61" s="25">
        <v>4213</v>
      </c>
      <c r="B61" s="26" t="s">
        <v>248</v>
      </c>
      <c r="C61" s="123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23">
        <v>1553307.75</v>
      </c>
      <c r="D62" s="29">
        <f t="shared" si="0"/>
        <v>6.8438565357556635E-3</v>
      </c>
      <c r="E62" s="24"/>
    </row>
    <row r="63" spans="1:5" x14ac:dyDescent="0.2">
      <c r="A63" s="25">
        <v>4215</v>
      </c>
      <c r="B63" s="26" t="s">
        <v>421</v>
      </c>
      <c r="C63" s="123">
        <v>0</v>
      </c>
      <c r="D63" s="29">
        <f t="shared" si="0"/>
        <v>0</v>
      </c>
      <c r="E63" s="24"/>
    </row>
    <row r="64" spans="1:5" x14ac:dyDescent="0.2">
      <c r="A64" s="92">
        <v>4220</v>
      </c>
      <c r="B64" s="91" t="s">
        <v>249</v>
      </c>
      <c r="C64" s="122">
        <f>SUM(C65:C68)</f>
        <v>3689418.1</v>
      </c>
      <c r="D64" s="95">
        <f t="shared" si="0"/>
        <v>1.6255534794582877E-2</v>
      </c>
      <c r="E64" s="24"/>
    </row>
    <row r="65" spans="1:5" x14ac:dyDescent="0.2">
      <c r="A65" s="25">
        <v>4221</v>
      </c>
      <c r="B65" s="26" t="s">
        <v>250</v>
      </c>
      <c r="C65" s="123">
        <v>3689418.1</v>
      </c>
      <c r="D65" s="29">
        <f t="shared" si="0"/>
        <v>1.6255534794582877E-2</v>
      </c>
      <c r="E65" s="24"/>
    </row>
    <row r="66" spans="1:5" x14ac:dyDescent="0.2">
      <c r="A66" s="25">
        <v>4223</v>
      </c>
      <c r="B66" s="26" t="s">
        <v>251</v>
      </c>
      <c r="C66" s="123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23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23">
        <v>0</v>
      </c>
      <c r="D68" s="29">
        <f t="shared" si="0"/>
        <v>0</v>
      </c>
      <c r="E68" s="24"/>
    </row>
    <row r="69" spans="1:5" x14ac:dyDescent="0.2">
      <c r="A69" s="94">
        <v>4300</v>
      </c>
      <c r="B69" s="91" t="s">
        <v>254</v>
      </c>
      <c r="C69" s="122">
        <f>C70+C73+C79+C81+C83</f>
        <v>0</v>
      </c>
      <c r="D69" s="95">
        <f t="shared" si="0"/>
        <v>0</v>
      </c>
      <c r="E69" s="26"/>
    </row>
    <row r="70" spans="1:5" x14ac:dyDescent="0.2">
      <c r="A70" s="94">
        <v>4310</v>
      </c>
      <c r="B70" s="91" t="s">
        <v>255</v>
      </c>
      <c r="C70" s="122">
        <f>SUM(C71:C72)</f>
        <v>0</v>
      </c>
      <c r="D70" s="9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23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23">
        <v>0</v>
      </c>
      <c r="D72" s="29">
        <f t="shared" si="0"/>
        <v>0</v>
      </c>
      <c r="E72" s="26"/>
    </row>
    <row r="73" spans="1:5" x14ac:dyDescent="0.2">
      <c r="A73" s="94">
        <v>4320</v>
      </c>
      <c r="B73" s="91" t="s">
        <v>257</v>
      </c>
      <c r="C73" s="122">
        <f>SUM(C74:C78)</f>
        <v>0</v>
      </c>
      <c r="D73" s="9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23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23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23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23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23">
        <v>0</v>
      </c>
      <c r="D78" s="29">
        <f t="shared" si="1"/>
        <v>0</v>
      </c>
      <c r="E78" s="26"/>
    </row>
    <row r="79" spans="1:5" x14ac:dyDescent="0.2">
      <c r="A79" s="94">
        <v>4330</v>
      </c>
      <c r="B79" s="91" t="s">
        <v>263</v>
      </c>
      <c r="C79" s="122">
        <f>SUM(C80)</f>
        <v>0</v>
      </c>
      <c r="D79" s="9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23">
        <v>0</v>
      </c>
      <c r="D80" s="29">
        <f t="shared" si="1"/>
        <v>0</v>
      </c>
      <c r="E80" s="26"/>
    </row>
    <row r="81" spans="1:5" x14ac:dyDescent="0.2">
      <c r="A81" s="94">
        <v>4340</v>
      </c>
      <c r="B81" s="91" t="s">
        <v>264</v>
      </c>
      <c r="C81" s="122">
        <f>SUM(C82)</f>
        <v>0</v>
      </c>
      <c r="D81" s="9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23">
        <v>0</v>
      </c>
      <c r="D82" s="29">
        <f t="shared" si="1"/>
        <v>0</v>
      </c>
      <c r="E82" s="26"/>
    </row>
    <row r="83" spans="1:5" x14ac:dyDescent="0.2">
      <c r="A83" s="94">
        <v>4390</v>
      </c>
      <c r="B83" s="91" t="s">
        <v>265</v>
      </c>
      <c r="C83" s="122">
        <f>SUM(C84:C90)</f>
        <v>0</v>
      </c>
      <c r="D83" s="95">
        <f t="shared" si="1"/>
        <v>0</v>
      </c>
      <c r="E83" s="26"/>
    </row>
    <row r="84" spans="1:5" x14ac:dyDescent="0.2">
      <c r="A84" s="28">
        <v>4392</v>
      </c>
      <c r="B84" s="26" t="s">
        <v>266</v>
      </c>
      <c r="C84" s="123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23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23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23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23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23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23">
        <v>0</v>
      </c>
      <c r="D90" s="29">
        <f t="shared" si="1"/>
        <v>0</v>
      </c>
      <c r="E90" s="26"/>
    </row>
    <row r="91" spans="1:5" x14ac:dyDescent="0.2">
      <c r="A91" s="24"/>
      <c r="B91" s="24"/>
      <c r="C91" s="124"/>
      <c r="D91" s="24"/>
      <c r="E91" s="24"/>
    </row>
    <row r="92" spans="1:5" x14ac:dyDescent="0.2">
      <c r="A92" s="171" t="s">
        <v>538</v>
      </c>
      <c r="B92" s="171"/>
      <c r="C92" s="171"/>
      <c r="D92" s="171"/>
      <c r="E92" s="171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573</v>
      </c>
    </row>
    <row r="94" spans="1:5" x14ac:dyDescent="0.2">
      <c r="A94" s="94">
        <v>5000</v>
      </c>
      <c r="B94" s="91" t="s">
        <v>271</v>
      </c>
      <c r="C94" s="122">
        <f>C95+C123+C156+C166+C181+C210</f>
        <v>189268151.33999997</v>
      </c>
      <c r="D94" s="9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94">
        <v>5100</v>
      </c>
      <c r="B95" s="91" t="s">
        <v>272</v>
      </c>
      <c r="C95" s="122">
        <f>C96+C103+C113</f>
        <v>156012346.11000001</v>
      </c>
      <c r="D95" s="95">
        <f>C95/$C$94</f>
        <v>0.82429265042981548</v>
      </c>
      <c r="E95" s="26"/>
    </row>
    <row r="96" spans="1:5" x14ac:dyDescent="0.2">
      <c r="A96" s="94">
        <v>5110</v>
      </c>
      <c r="B96" s="91" t="s">
        <v>273</v>
      </c>
      <c r="C96" s="122">
        <f>SUM(C97:C102)</f>
        <v>88245660.299999997</v>
      </c>
      <c r="D96" s="95">
        <f t="shared" ref="D96:D159" si="2">C96/$C$94</f>
        <v>0.46624674925617104</v>
      </c>
      <c r="E96" s="26"/>
    </row>
    <row r="97" spans="1:5" x14ac:dyDescent="0.2">
      <c r="A97" s="28">
        <v>5111</v>
      </c>
      <c r="B97" s="26" t="s">
        <v>274</v>
      </c>
      <c r="C97" s="123">
        <v>36504898.009999998</v>
      </c>
      <c r="D97" s="29">
        <f t="shared" si="2"/>
        <v>0.192873960841002</v>
      </c>
      <c r="E97" s="26"/>
    </row>
    <row r="98" spans="1:5" x14ac:dyDescent="0.2">
      <c r="A98" s="28">
        <v>5112</v>
      </c>
      <c r="B98" s="26" t="s">
        <v>275</v>
      </c>
      <c r="C98" s="123">
        <v>5431764.7800000003</v>
      </c>
      <c r="D98" s="29">
        <f t="shared" si="2"/>
        <v>2.8698778645766008E-2</v>
      </c>
      <c r="E98" s="26"/>
    </row>
    <row r="99" spans="1:5" x14ac:dyDescent="0.2">
      <c r="A99" s="28">
        <v>5113</v>
      </c>
      <c r="B99" s="26" t="s">
        <v>276</v>
      </c>
      <c r="C99" s="123">
        <v>2549352.5699999998</v>
      </c>
      <c r="D99" s="29">
        <f t="shared" si="2"/>
        <v>1.3469527503443306E-2</v>
      </c>
      <c r="E99" s="26"/>
    </row>
    <row r="100" spans="1:5" x14ac:dyDescent="0.2">
      <c r="A100" s="28">
        <v>5114</v>
      </c>
      <c r="B100" s="26" t="s">
        <v>277</v>
      </c>
      <c r="C100" s="123">
        <v>9409708.2100000009</v>
      </c>
      <c r="D100" s="29">
        <f t="shared" si="2"/>
        <v>4.9716278958610777E-2</v>
      </c>
      <c r="E100" s="26"/>
    </row>
    <row r="101" spans="1:5" x14ac:dyDescent="0.2">
      <c r="A101" s="28">
        <v>5115</v>
      </c>
      <c r="B101" s="26" t="s">
        <v>278</v>
      </c>
      <c r="C101" s="123">
        <v>34349936.729999997</v>
      </c>
      <c r="D101" s="29">
        <f t="shared" si="2"/>
        <v>0.18148820330734891</v>
      </c>
      <c r="E101" s="26"/>
    </row>
    <row r="102" spans="1:5" x14ac:dyDescent="0.2">
      <c r="A102" s="28">
        <v>5116</v>
      </c>
      <c r="B102" s="26" t="s">
        <v>279</v>
      </c>
      <c r="C102" s="123">
        <v>0</v>
      </c>
      <c r="D102" s="29">
        <f t="shared" si="2"/>
        <v>0</v>
      </c>
      <c r="E102" s="26"/>
    </row>
    <row r="103" spans="1:5" x14ac:dyDescent="0.2">
      <c r="A103" s="94">
        <v>5120</v>
      </c>
      <c r="B103" s="91" t="s">
        <v>280</v>
      </c>
      <c r="C103" s="122">
        <f>SUM(C104:C112)</f>
        <v>19605008.620000001</v>
      </c>
      <c r="D103" s="95">
        <f t="shared" si="2"/>
        <v>0.10358324145503858</v>
      </c>
      <c r="E103" s="26"/>
    </row>
    <row r="104" spans="1:5" x14ac:dyDescent="0.2">
      <c r="A104" s="28">
        <v>5121</v>
      </c>
      <c r="B104" s="26" t="s">
        <v>281</v>
      </c>
      <c r="C104" s="123">
        <v>2993369.03</v>
      </c>
      <c r="D104" s="29">
        <f t="shared" si="2"/>
        <v>1.5815492510531964E-2</v>
      </c>
      <c r="E104" s="26"/>
    </row>
    <row r="105" spans="1:5" x14ac:dyDescent="0.2">
      <c r="A105" s="28">
        <v>5122</v>
      </c>
      <c r="B105" s="26" t="s">
        <v>282</v>
      </c>
      <c r="C105" s="123">
        <v>606568.61</v>
      </c>
      <c r="D105" s="29">
        <f t="shared" si="2"/>
        <v>3.2048107708854004E-3</v>
      </c>
      <c r="E105" s="26"/>
    </row>
    <row r="106" spans="1:5" x14ac:dyDescent="0.2">
      <c r="A106" s="28">
        <v>5123</v>
      </c>
      <c r="B106" s="26" t="s">
        <v>283</v>
      </c>
      <c r="C106" s="123">
        <v>51317.9</v>
      </c>
      <c r="D106" s="29">
        <f t="shared" si="2"/>
        <v>2.7113859165778443E-4</v>
      </c>
      <c r="E106" s="26"/>
    </row>
    <row r="107" spans="1:5" x14ac:dyDescent="0.2">
      <c r="A107" s="28">
        <v>5124</v>
      </c>
      <c r="B107" s="26" t="s">
        <v>284</v>
      </c>
      <c r="C107" s="123">
        <v>2457736.5</v>
      </c>
      <c r="D107" s="29">
        <f t="shared" si="2"/>
        <v>1.2985473163865481E-2</v>
      </c>
      <c r="E107" s="26"/>
    </row>
    <row r="108" spans="1:5" x14ac:dyDescent="0.2">
      <c r="A108" s="28">
        <v>5125</v>
      </c>
      <c r="B108" s="26" t="s">
        <v>285</v>
      </c>
      <c r="C108" s="123">
        <v>422162.2</v>
      </c>
      <c r="D108" s="29">
        <f t="shared" si="2"/>
        <v>2.2304978254985477E-3</v>
      </c>
      <c r="E108" s="26"/>
    </row>
    <row r="109" spans="1:5" x14ac:dyDescent="0.2">
      <c r="A109" s="28">
        <v>5126</v>
      </c>
      <c r="B109" s="26" t="s">
        <v>286</v>
      </c>
      <c r="C109" s="123">
        <v>10209653.76</v>
      </c>
      <c r="D109" s="29">
        <f t="shared" si="2"/>
        <v>5.3942798551772454E-2</v>
      </c>
      <c r="E109" s="26"/>
    </row>
    <row r="110" spans="1:5" x14ac:dyDescent="0.2">
      <c r="A110" s="28">
        <v>5127</v>
      </c>
      <c r="B110" s="26" t="s">
        <v>287</v>
      </c>
      <c r="C110" s="123">
        <v>791529.05</v>
      </c>
      <c r="D110" s="29">
        <f t="shared" si="2"/>
        <v>4.1820509388190872E-3</v>
      </c>
      <c r="E110" s="26"/>
    </row>
    <row r="111" spans="1:5" x14ac:dyDescent="0.2">
      <c r="A111" s="28">
        <v>5128</v>
      </c>
      <c r="B111" s="26" t="s">
        <v>288</v>
      </c>
      <c r="C111" s="123">
        <v>0</v>
      </c>
      <c r="D111" s="29">
        <f t="shared" si="2"/>
        <v>0</v>
      </c>
      <c r="E111" s="26"/>
    </row>
    <row r="112" spans="1:5" x14ac:dyDescent="0.2">
      <c r="A112" s="28">
        <v>5129</v>
      </c>
      <c r="B112" s="26" t="s">
        <v>289</v>
      </c>
      <c r="C112" s="123">
        <v>2072671.57</v>
      </c>
      <c r="D112" s="29">
        <f t="shared" si="2"/>
        <v>1.0950979102007857E-2</v>
      </c>
      <c r="E112" s="26"/>
    </row>
    <row r="113" spans="1:5" x14ac:dyDescent="0.2">
      <c r="A113" s="94">
        <v>5130</v>
      </c>
      <c r="B113" s="91" t="s">
        <v>290</v>
      </c>
      <c r="C113" s="122">
        <f>SUM(C114:C122)</f>
        <v>48161677.189999998</v>
      </c>
      <c r="D113" s="95">
        <f t="shared" si="2"/>
        <v>0.25446265971860582</v>
      </c>
      <c r="E113" s="26"/>
    </row>
    <row r="114" spans="1:5" x14ac:dyDescent="0.2">
      <c r="A114" s="28">
        <v>5131</v>
      </c>
      <c r="B114" s="26" t="s">
        <v>291</v>
      </c>
      <c r="C114" s="123">
        <v>10883561.960000001</v>
      </c>
      <c r="D114" s="29">
        <f t="shared" si="2"/>
        <v>5.7503398659232673E-2</v>
      </c>
      <c r="E114" s="26"/>
    </row>
    <row r="115" spans="1:5" x14ac:dyDescent="0.2">
      <c r="A115" s="28">
        <v>5132</v>
      </c>
      <c r="B115" s="26" t="s">
        <v>292</v>
      </c>
      <c r="C115" s="123">
        <v>5145967.3600000003</v>
      </c>
      <c r="D115" s="29">
        <f t="shared" si="2"/>
        <v>2.7188765376356536E-2</v>
      </c>
      <c r="E115" s="26"/>
    </row>
    <row r="116" spans="1:5" x14ac:dyDescent="0.2">
      <c r="A116" s="28">
        <v>5133</v>
      </c>
      <c r="B116" s="26" t="s">
        <v>293</v>
      </c>
      <c r="C116" s="123">
        <v>3130855.63</v>
      </c>
      <c r="D116" s="29">
        <f t="shared" si="2"/>
        <v>1.6541904212799927E-2</v>
      </c>
      <c r="E116" s="26"/>
    </row>
    <row r="117" spans="1:5" x14ac:dyDescent="0.2">
      <c r="A117" s="28">
        <v>5134</v>
      </c>
      <c r="B117" s="26" t="s">
        <v>294</v>
      </c>
      <c r="C117" s="123">
        <v>298623.21999999997</v>
      </c>
      <c r="D117" s="29">
        <f t="shared" si="2"/>
        <v>1.577778500427974E-3</v>
      </c>
      <c r="E117" s="26"/>
    </row>
    <row r="118" spans="1:5" x14ac:dyDescent="0.2">
      <c r="A118" s="28">
        <v>5135</v>
      </c>
      <c r="B118" s="26" t="s">
        <v>295</v>
      </c>
      <c r="C118" s="123">
        <v>4813943.82</v>
      </c>
      <c r="D118" s="29">
        <f t="shared" si="2"/>
        <v>2.5434515981255956E-2</v>
      </c>
      <c r="E118" s="26"/>
    </row>
    <row r="119" spans="1:5" x14ac:dyDescent="0.2">
      <c r="A119" s="28">
        <v>5136</v>
      </c>
      <c r="B119" s="26" t="s">
        <v>296</v>
      </c>
      <c r="C119" s="123">
        <v>729612.36</v>
      </c>
      <c r="D119" s="29">
        <f t="shared" si="2"/>
        <v>3.8549135437442377E-3</v>
      </c>
      <c r="E119" s="26"/>
    </row>
    <row r="120" spans="1:5" x14ac:dyDescent="0.2">
      <c r="A120" s="28">
        <v>5137</v>
      </c>
      <c r="B120" s="26" t="s">
        <v>297</v>
      </c>
      <c r="C120" s="123">
        <v>49199.91</v>
      </c>
      <c r="D120" s="29">
        <f t="shared" si="2"/>
        <v>2.5994817221846076E-4</v>
      </c>
      <c r="E120" s="26"/>
    </row>
    <row r="121" spans="1:5" x14ac:dyDescent="0.2">
      <c r="A121" s="28">
        <v>5138</v>
      </c>
      <c r="B121" s="26" t="s">
        <v>298</v>
      </c>
      <c r="C121" s="123">
        <v>10071878.77</v>
      </c>
      <c r="D121" s="29">
        <f t="shared" si="2"/>
        <v>5.3214863138315055E-2</v>
      </c>
      <c r="E121" s="26"/>
    </row>
    <row r="122" spans="1:5" x14ac:dyDescent="0.2">
      <c r="A122" s="28">
        <v>5139</v>
      </c>
      <c r="B122" s="26" t="s">
        <v>299</v>
      </c>
      <c r="C122" s="123">
        <v>13038034.16</v>
      </c>
      <c r="D122" s="29">
        <f t="shared" si="2"/>
        <v>6.8886572134255003E-2</v>
      </c>
      <c r="E122" s="26"/>
    </row>
    <row r="123" spans="1:5" x14ac:dyDescent="0.2">
      <c r="A123" s="94">
        <v>5200</v>
      </c>
      <c r="B123" s="91" t="s">
        <v>300</v>
      </c>
      <c r="C123" s="122">
        <f>C124+C127+C130+C133+C138+C142+C145+C147+C153</f>
        <v>14655443.639999999</v>
      </c>
      <c r="D123" s="95">
        <f t="shared" si="2"/>
        <v>7.7432169840730689E-2</v>
      </c>
      <c r="E123" s="26"/>
    </row>
    <row r="124" spans="1:5" x14ac:dyDescent="0.2">
      <c r="A124" s="94">
        <v>5210</v>
      </c>
      <c r="B124" s="91" t="s">
        <v>301</v>
      </c>
      <c r="C124" s="122">
        <f>SUM(C125:C126)</f>
        <v>6250000</v>
      </c>
      <c r="D124" s="95">
        <f t="shared" si="2"/>
        <v>3.3021931876813994E-2</v>
      </c>
      <c r="E124" s="26"/>
    </row>
    <row r="125" spans="1:5" x14ac:dyDescent="0.2">
      <c r="A125" s="28">
        <v>5211</v>
      </c>
      <c r="B125" s="26" t="s">
        <v>302</v>
      </c>
      <c r="C125" s="123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23">
        <v>6250000</v>
      </c>
      <c r="D126" s="29">
        <f t="shared" si="2"/>
        <v>3.3021931876813994E-2</v>
      </c>
      <c r="E126" s="26"/>
    </row>
    <row r="127" spans="1:5" x14ac:dyDescent="0.2">
      <c r="A127" s="94">
        <v>5220</v>
      </c>
      <c r="B127" s="91" t="s">
        <v>304</v>
      </c>
      <c r="C127" s="122">
        <f>SUM(C128:C129)</f>
        <v>0</v>
      </c>
      <c r="D127" s="9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23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23">
        <v>0</v>
      </c>
      <c r="D129" s="29">
        <f t="shared" si="2"/>
        <v>0</v>
      </c>
      <c r="E129" s="26"/>
    </row>
    <row r="130" spans="1:5" x14ac:dyDescent="0.2">
      <c r="A130" s="94">
        <v>5230</v>
      </c>
      <c r="B130" s="91" t="s">
        <v>251</v>
      </c>
      <c r="C130" s="122">
        <f>SUM(C131:C132)</f>
        <v>0</v>
      </c>
      <c r="D130" s="95">
        <f t="shared" si="2"/>
        <v>0</v>
      </c>
      <c r="E130" s="26"/>
    </row>
    <row r="131" spans="1:5" x14ac:dyDescent="0.2">
      <c r="A131" s="28">
        <v>5231</v>
      </c>
      <c r="B131" s="26" t="s">
        <v>307</v>
      </c>
      <c r="C131" s="123">
        <v>0</v>
      </c>
      <c r="D131" s="29">
        <f t="shared" si="2"/>
        <v>0</v>
      </c>
      <c r="E131" s="26"/>
    </row>
    <row r="132" spans="1:5" x14ac:dyDescent="0.2">
      <c r="A132" s="28">
        <v>5232</v>
      </c>
      <c r="B132" s="26" t="s">
        <v>308</v>
      </c>
      <c r="C132" s="123">
        <v>0</v>
      </c>
      <c r="D132" s="29">
        <f t="shared" si="2"/>
        <v>0</v>
      </c>
      <c r="E132" s="26"/>
    </row>
    <row r="133" spans="1:5" x14ac:dyDescent="0.2">
      <c r="A133" s="94">
        <v>5240</v>
      </c>
      <c r="B133" s="91" t="s">
        <v>252</v>
      </c>
      <c r="C133" s="122">
        <f>SUM(C134:C137)</f>
        <v>6574007.3099999996</v>
      </c>
      <c r="D133" s="95">
        <f t="shared" si="2"/>
        <v>3.4733827447759553E-2</v>
      </c>
      <c r="E133" s="26"/>
    </row>
    <row r="134" spans="1:5" x14ac:dyDescent="0.2">
      <c r="A134" s="28">
        <v>5241</v>
      </c>
      <c r="B134" s="26" t="s">
        <v>309</v>
      </c>
      <c r="C134" s="123">
        <v>5679954.21</v>
      </c>
      <c r="D134" s="29">
        <f t="shared" si="2"/>
        <v>3.0010089757766853E-2</v>
      </c>
      <c r="E134" s="26"/>
    </row>
    <row r="135" spans="1:5" x14ac:dyDescent="0.2">
      <c r="A135" s="28">
        <v>5242</v>
      </c>
      <c r="B135" s="26" t="s">
        <v>310</v>
      </c>
      <c r="C135" s="123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23">
        <v>894053.1</v>
      </c>
      <c r="D136" s="29">
        <f t="shared" si="2"/>
        <v>4.7237376899926988E-3</v>
      </c>
      <c r="E136" s="26"/>
    </row>
    <row r="137" spans="1:5" x14ac:dyDescent="0.2">
      <c r="A137" s="28">
        <v>5244</v>
      </c>
      <c r="B137" s="26" t="s">
        <v>312</v>
      </c>
      <c r="C137" s="123">
        <v>0</v>
      </c>
      <c r="D137" s="29">
        <f t="shared" si="2"/>
        <v>0</v>
      </c>
      <c r="E137" s="26"/>
    </row>
    <row r="138" spans="1:5" x14ac:dyDescent="0.2">
      <c r="A138" s="94">
        <v>5250</v>
      </c>
      <c r="B138" s="91" t="s">
        <v>253</v>
      </c>
      <c r="C138" s="122">
        <f>SUM(C139:C141)</f>
        <v>1831436.33</v>
      </c>
      <c r="D138" s="95">
        <f t="shared" si="2"/>
        <v>9.6764105161571568E-3</v>
      </c>
      <c r="E138" s="26"/>
    </row>
    <row r="139" spans="1:5" x14ac:dyDescent="0.2">
      <c r="A139" s="28">
        <v>5251</v>
      </c>
      <c r="B139" s="26" t="s">
        <v>313</v>
      </c>
      <c r="C139" s="123">
        <v>1831436.33</v>
      </c>
      <c r="D139" s="29">
        <f t="shared" si="2"/>
        <v>9.6764105161571568E-3</v>
      </c>
      <c r="E139" s="26"/>
    </row>
    <row r="140" spans="1:5" x14ac:dyDescent="0.2">
      <c r="A140" s="28">
        <v>5252</v>
      </c>
      <c r="B140" s="26" t="s">
        <v>314</v>
      </c>
      <c r="C140" s="123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23">
        <v>0</v>
      </c>
      <c r="D141" s="29">
        <f t="shared" si="2"/>
        <v>0</v>
      </c>
      <c r="E141" s="26"/>
    </row>
    <row r="142" spans="1:5" x14ac:dyDescent="0.2">
      <c r="A142" s="94">
        <v>5260</v>
      </c>
      <c r="B142" s="91" t="s">
        <v>316</v>
      </c>
      <c r="C142" s="122">
        <f>SUM(C143:C144)</f>
        <v>0</v>
      </c>
      <c r="D142" s="9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23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23">
        <v>0</v>
      </c>
      <c r="D144" s="29">
        <f t="shared" si="2"/>
        <v>0</v>
      </c>
      <c r="E144" s="26"/>
    </row>
    <row r="145" spans="1:5" x14ac:dyDescent="0.2">
      <c r="A145" s="94">
        <v>5270</v>
      </c>
      <c r="B145" s="91" t="s">
        <v>319</v>
      </c>
      <c r="C145" s="122">
        <f>SUM(C146)</f>
        <v>0</v>
      </c>
      <c r="D145" s="9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23">
        <v>0</v>
      </c>
      <c r="D146" s="29">
        <f t="shared" si="2"/>
        <v>0</v>
      </c>
      <c r="E146" s="26"/>
    </row>
    <row r="147" spans="1:5" x14ac:dyDescent="0.2">
      <c r="A147" s="94">
        <v>5280</v>
      </c>
      <c r="B147" s="91" t="s">
        <v>321</v>
      </c>
      <c r="C147" s="122">
        <f>SUM(C148:C152)</f>
        <v>0</v>
      </c>
      <c r="D147" s="9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23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23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23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23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23">
        <v>0</v>
      </c>
      <c r="D152" s="29">
        <f t="shared" si="2"/>
        <v>0</v>
      </c>
      <c r="E152" s="26"/>
    </row>
    <row r="153" spans="1:5" x14ac:dyDescent="0.2">
      <c r="A153" s="94">
        <v>5290</v>
      </c>
      <c r="B153" s="91" t="s">
        <v>327</v>
      </c>
      <c r="C153" s="122">
        <f>SUM(C154:C155)</f>
        <v>0</v>
      </c>
      <c r="D153" s="9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23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23">
        <v>0</v>
      </c>
      <c r="D155" s="29">
        <f t="shared" si="2"/>
        <v>0</v>
      </c>
      <c r="E155" s="26"/>
    </row>
    <row r="156" spans="1:5" x14ac:dyDescent="0.2">
      <c r="A156" s="94">
        <v>5300</v>
      </c>
      <c r="B156" s="91" t="s">
        <v>330</v>
      </c>
      <c r="C156" s="122">
        <f>C157+C160+C163</f>
        <v>250000</v>
      </c>
      <c r="D156" s="95">
        <f t="shared" si="2"/>
        <v>1.3208772750725596E-3</v>
      </c>
      <c r="E156" s="26"/>
    </row>
    <row r="157" spans="1:5" x14ac:dyDescent="0.2">
      <c r="A157" s="94">
        <v>5310</v>
      </c>
      <c r="B157" s="91" t="s">
        <v>246</v>
      </c>
      <c r="C157" s="122">
        <f>C158+C159</f>
        <v>0</v>
      </c>
      <c r="D157" s="9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23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23">
        <v>0</v>
      </c>
      <c r="D159" s="29">
        <f t="shared" si="2"/>
        <v>0</v>
      </c>
      <c r="E159" s="26"/>
    </row>
    <row r="160" spans="1:5" x14ac:dyDescent="0.2">
      <c r="A160" s="94">
        <v>5320</v>
      </c>
      <c r="B160" s="91" t="s">
        <v>247</v>
      </c>
      <c r="C160" s="122">
        <f>SUM(C161:C162)</f>
        <v>0</v>
      </c>
      <c r="D160" s="9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23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23">
        <v>0</v>
      </c>
      <c r="D162" s="29">
        <f t="shared" si="3"/>
        <v>0</v>
      </c>
      <c r="E162" s="26"/>
    </row>
    <row r="163" spans="1:5" x14ac:dyDescent="0.2">
      <c r="A163" s="94">
        <v>5330</v>
      </c>
      <c r="B163" s="91" t="s">
        <v>248</v>
      </c>
      <c r="C163" s="122">
        <f>SUM(C164:C165)</f>
        <v>250000</v>
      </c>
      <c r="D163" s="95">
        <f t="shared" si="3"/>
        <v>1.3208772750725596E-3</v>
      </c>
      <c r="E163" s="26"/>
    </row>
    <row r="164" spans="1:5" x14ac:dyDescent="0.2">
      <c r="A164" s="28">
        <v>5331</v>
      </c>
      <c r="B164" s="26" t="s">
        <v>335</v>
      </c>
      <c r="C164" s="123">
        <v>250000</v>
      </c>
      <c r="D164" s="29">
        <f t="shared" si="3"/>
        <v>1.3208772750725596E-3</v>
      </c>
      <c r="E164" s="26"/>
    </row>
    <row r="165" spans="1:5" x14ac:dyDescent="0.2">
      <c r="A165" s="28">
        <v>5332</v>
      </c>
      <c r="B165" s="26" t="s">
        <v>336</v>
      </c>
      <c r="C165" s="123">
        <v>0</v>
      </c>
      <c r="D165" s="29">
        <f t="shared" si="3"/>
        <v>0</v>
      </c>
      <c r="E165" s="26"/>
    </row>
    <row r="166" spans="1:5" x14ac:dyDescent="0.2">
      <c r="A166" s="94">
        <v>5400</v>
      </c>
      <c r="B166" s="91" t="s">
        <v>337</v>
      </c>
      <c r="C166" s="122">
        <f>C167+C170+C173+C176+C178</f>
        <v>822066.7</v>
      </c>
      <c r="D166" s="95">
        <f t="shared" si="3"/>
        <v>4.3433968904955655E-3</v>
      </c>
      <c r="E166" s="26"/>
    </row>
    <row r="167" spans="1:5" x14ac:dyDescent="0.2">
      <c r="A167" s="94">
        <v>5410</v>
      </c>
      <c r="B167" s="91" t="s">
        <v>338</v>
      </c>
      <c r="C167" s="122">
        <f>SUM(C168:C169)</f>
        <v>822066.7</v>
      </c>
      <c r="D167" s="95">
        <f t="shared" si="3"/>
        <v>4.3433968904955655E-3</v>
      </c>
      <c r="E167" s="26"/>
    </row>
    <row r="168" spans="1:5" x14ac:dyDescent="0.2">
      <c r="A168" s="28">
        <v>5411</v>
      </c>
      <c r="B168" s="26" t="s">
        <v>339</v>
      </c>
      <c r="C168" s="123">
        <v>822066.7</v>
      </c>
      <c r="D168" s="29">
        <f t="shared" si="3"/>
        <v>4.3433968904955655E-3</v>
      </c>
      <c r="E168" s="26"/>
    </row>
    <row r="169" spans="1:5" x14ac:dyDescent="0.2">
      <c r="A169" s="28">
        <v>5412</v>
      </c>
      <c r="B169" s="26" t="s">
        <v>340</v>
      </c>
      <c r="C169" s="123">
        <v>0</v>
      </c>
      <c r="D169" s="29">
        <f t="shared" si="3"/>
        <v>0</v>
      </c>
      <c r="E169" s="26"/>
    </row>
    <row r="170" spans="1:5" x14ac:dyDescent="0.2">
      <c r="A170" s="94">
        <v>5420</v>
      </c>
      <c r="B170" s="91" t="s">
        <v>341</v>
      </c>
      <c r="C170" s="122">
        <f>SUM(C171:C172)</f>
        <v>0</v>
      </c>
      <c r="D170" s="9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23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23">
        <v>0</v>
      </c>
      <c r="D172" s="29">
        <f t="shared" si="3"/>
        <v>0</v>
      </c>
      <c r="E172" s="26"/>
    </row>
    <row r="173" spans="1:5" x14ac:dyDescent="0.2">
      <c r="A173" s="94">
        <v>5430</v>
      </c>
      <c r="B173" s="91" t="s">
        <v>344</v>
      </c>
      <c r="C173" s="122">
        <f>SUM(C174:C175)</f>
        <v>0</v>
      </c>
      <c r="D173" s="9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23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23">
        <v>0</v>
      </c>
      <c r="D175" s="29">
        <f t="shared" si="3"/>
        <v>0</v>
      </c>
      <c r="E175" s="26"/>
    </row>
    <row r="176" spans="1:5" x14ac:dyDescent="0.2">
      <c r="A176" s="94">
        <v>5440</v>
      </c>
      <c r="B176" s="91" t="s">
        <v>347</v>
      </c>
      <c r="C176" s="122">
        <f>SUM(C177)</f>
        <v>0</v>
      </c>
      <c r="D176" s="9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23">
        <v>0</v>
      </c>
      <c r="D177" s="29">
        <f t="shared" si="3"/>
        <v>0</v>
      </c>
      <c r="E177" s="26"/>
    </row>
    <row r="178" spans="1:5" x14ac:dyDescent="0.2">
      <c r="A178" s="94">
        <v>5450</v>
      </c>
      <c r="B178" s="91" t="s">
        <v>348</v>
      </c>
      <c r="C178" s="122">
        <f>SUM(C179:C180)</f>
        <v>0</v>
      </c>
      <c r="D178" s="9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23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23">
        <v>0</v>
      </c>
      <c r="D180" s="29">
        <f t="shared" si="3"/>
        <v>0</v>
      </c>
      <c r="E180" s="26"/>
    </row>
    <row r="181" spans="1:5" x14ac:dyDescent="0.2">
      <c r="A181" s="94">
        <v>5500</v>
      </c>
      <c r="B181" s="91" t="s">
        <v>351</v>
      </c>
      <c r="C181" s="122">
        <f>C182+C191+C194+C200</f>
        <v>17528294.890000001</v>
      </c>
      <c r="D181" s="95">
        <f t="shared" si="3"/>
        <v>9.261090556388589E-2</v>
      </c>
      <c r="E181" s="26"/>
    </row>
    <row r="182" spans="1:5" x14ac:dyDescent="0.2">
      <c r="A182" s="94">
        <v>5510</v>
      </c>
      <c r="B182" s="91" t="s">
        <v>352</v>
      </c>
      <c r="C182" s="122">
        <f>SUM(C183:C190)</f>
        <v>17528294.890000001</v>
      </c>
      <c r="D182" s="95">
        <f t="shared" si="3"/>
        <v>9.261090556388589E-2</v>
      </c>
      <c r="E182" s="26"/>
    </row>
    <row r="183" spans="1:5" x14ac:dyDescent="0.2">
      <c r="A183" s="28">
        <v>5511</v>
      </c>
      <c r="B183" s="26" t="s">
        <v>353</v>
      </c>
      <c r="C183" s="123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23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23">
        <v>1736795.56</v>
      </c>
      <c r="D185" s="29">
        <f t="shared" si="3"/>
        <v>9.1763751466036811E-3</v>
      </c>
      <c r="E185" s="26"/>
    </row>
    <row r="186" spans="1:5" x14ac:dyDescent="0.2">
      <c r="A186" s="28">
        <v>5514</v>
      </c>
      <c r="B186" s="26" t="s">
        <v>356</v>
      </c>
      <c r="C186" s="123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23">
        <v>15236299.630000001</v>
      </c>
      <c r="D187" s="29">
        <f t="shared" si="3"/>
        <v>8.0501127749853796E-2</v>
      </c>
      <c r="E187" s="26"/>
    </row>
    <row r="188" spans="1:5" x14ac:dyDescent="0.2">
      <c r="A188" s="28">
        <v>5516</v>
      </c>
      <c r="B188" s="26" t="s">
        <v>358</v>
      </c>
      <c r="C188" s="123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23">
        <v>53492.61</v>
      </c>
      <c r="D189" s="29">
        <f t="shared" si="3"/>
        <v>2.8262869173327661E-4</v>
      </c>
      <c r="E189" s="26"/>
    </row>
    <row r="190" spans="1:5" x14ac:dyDescent="0.2">
      <c r="A190" s="28">
        <v>5518</v>
      </c>
      <c r="B190" s="26" t="s">
        <v>41</v>
      </c>
      <c r="C190" s="123">
        <v>501707.09</v>
      </c>
      <c r="D190" s="29">
        <f t="shared" si="3"/>
        <v>2.650773975695134E-3</v>
      </c>
      <c r="E190" s="26"/>
    </row>
    <row r="191" spans="1:5" x14ac:dyDescent="0.2">
      <c r="A191" s="94">
        <v>5520</v>
      </c>
      <c r="B191" s="91" t="s">
        <v>40</v>
      </c>
      <c r="C191" s="122">
        <f>SUM(C192:C193)</f>
        <v>0</v>
      </c>
      <c r="D191" s="9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23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23">
        <v>0</v>
      </c>
      <c r="D193" s="29">
        <f t="shared" si="3"/>
        <v>0</v>
      </c>
      <c r="E193" s="26"/>
    </row>
    <row r="194" spans="1:5" x14ac:dyDescent="0.2">
      <c r="A194" s="94">
        <v>5530</v>
      </c>
      <c r="B194" s="91" t="s">
        <v>362</v>
      </c>
      <c r="C194" s="122">
        <f>SUM(C195:C199)</f>
        <v>0</v>
      </c>
      <c r="D194" s="9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23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23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23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23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23">
        <v>0</v>
      </c>
      <c r="D199" s="29">
        <f t="shared" si="3"/>
        <v>0</v>
      </c>
      <c r="E199" s="26"/>
    </row>
    <row r="200" spans="1:5" x14ac:dyDescent="0.2">
      <c r="A200" s="94">
        <v>5590</v>
      </c>
      <c r="B200" s="91" t="s">
        <v>368</v>
      </c>
      <c r="C200" s="122">
        <f>SUM(C201:C209)</f>
        <v>0</v>
      </c>
      <c r="D200" s="9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23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23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23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23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23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23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23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23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23">
        <v>0</v>
      </c>
      <c r="D209" s="29">
        <f t="shared" si="3"/>
        <v>0</v>
      </c>
      <c r="E209" s="26"/>
    </row>
    <row r="210" spans="1:5" x14ac:dyDescent="0.2">
      <c r="A210" s="94">
        <v>5600</v>
      </c>
      <c r="B210" s="91" t="s">
        <v>39</v>
      </c>
      <c r="C210" s="122">
        <f>C211</f>
        <v>0</v>
      </c>
      <c r="D210" s="95">
        <f t="shared" si="3"/>
        <v>0</v>
      </c>
      <c r="E210" s="26"/>
    </row>
    <row r="211" spans="1:5" x14ac:dyDescent="0.2">
      <c r="A211" s="94">
        <v>5610</v>
      </c>
      <c r="B211" s="91" t="s">
        <v>376</v>
      </c>
      <c r="C211" s="122">
        <f>C212</f>
        <v>0</v>
      </c>
      <c r="D211" s="9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23">
        <v>0</v>
      </c>
      <c r="D212" s="29">
        <f t="shared" si="3"/>
        <v>0</v>
      </c>
      <c r="E212" s="26"/>
    </row>
    <row r="213" spans="1:5" x14ac:dyDescent="0.2">
      <c r="C213" s="125"/>
    </row>
    <row r="214" spans="1:5" x14ac:dyDescent="0.2">
      <c r="A214" s="147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58" zoomScaleNormal="100" workbookViewId="0">
      <selection activeCell="I11" sqref="I11"/>
    </sheetView>
  </sheetViews>
  <sheetFormatPr baseColWidth="10" defaultColWidth="9.21875" defaultRowHeight="10.199999999999999" x14ac:dyDescent="0.2"/>
  <cols>
    <col min="1" max="1" width="10" style="4" customWidth="1"/>
    <col min="2" max="2" width="64.5546875" style="4" bestFit="1" customWidth="1"/>
    <col min="3" max="3" width="16.44140625" style="4" bestFit="1" customWidth="1"/>
    <col min="4" max="4" width="19.21875" style="4" customWidth="1"/>
    <col min="5" max="5" width="28" style="4" customWidth="1"/>
    <col min="6" max="6" width="53.77734375" style="4" bestFit="1" customWidth="1"/>
    <col min="7" max="7" width="16.77734375" style="4" customWidth="1"/>
    <col min="8" max="8" width="26" style="4" customWidth="1"/>
    <col min="9" max="9" width="27.21875" style="4" customWidth="1"/>
    <col min="10" max="10" width="22.21875" style="4" customWidth="1"/>
    <col min="11" max="16384" width="9.21875" style="4"/>
  </cols>
  <sheetData>
    <row r="1" spans="1:8" s="3" customFormat="1" ht="19.05" customHeight="1" x14ac:dyDescent="0.3">
      <c r="A1" s="170" t="s">
        <v>589</v>
      </c>
      <c r="B1" s="175"/>
      <c r="C1" s="175"/>
      <c r="D1" s="175"/>
      <c r="E1" s="175"/>
      <c r="F1" s="175"/>
      <c r="G1" s="2" t="s">
        <v>486</v>
      </c>
      <c r="H1" s="8">
        <v>2026</v>
      </c>
    </row>
    <row r="2" spans="1:8" s="3" customFormat="1" ht="19.05" customHeight="1" x14ac:dyDescent="0.3">
      <c r="A2" s="170" t="s">
        <v>490</v>
      </c>
      <c r="B2" s="175"/>
      <c r="C2" s="175"/>
      <c r="D2" s="175"/>
      <c r="E2" s="175"/>
      <c r="F2" s="175"/>
      <c r="G2" s="2" t="s">
        <v>487</v>
      </c>
      <c r="H2" s="8" t="s">
        <v>489</v>
      </c>
    </row>
    <row r="3" spans="1:8" s="3" customFormat="1" ht="19.05" customHeight="1" x14ac:dyDescent="0.3">
      <c r="A3" s="170" t="s">
        <v>590</v>
      </c>
      <c r="B3" s="175"/>
      <c r="C3" s="175"/>
      <c r="D3" s="175"/>
      <c r="E3" s="175"/>
      <c r="F3" s="175"/>
      <c r="G3" s="2" t="s">
        <v>488</v>
      </c>
      <c r="H3" s="8">
        <v>2</v>
      </c>
    </row>
    <row r="4" spans="1:8" s="3" customFormat="1" ht="19.05" customHeight="1" x14ac:dyDescent="0.3">
      <c r="A4" s="170" t="s">
        <v>504</v>
      </c>
      <c r="B4" s="175"/>
      <c r="C4" s="175"/>
      <c r="D4" s="175"/>
      <c r="E4" s="175"/>
      <c r="F4" s="175"/>
      <c r="G4" s="2"/>
      <c r="H4" s="8"/>
    </row>
    <row r="5" spans="1:8" x14ac:dyDescent="0.2">
      <c r="A5" s="173" t="s">
        <v>113</v>
      </c>
      <c r="B5" s="173"/>
      <c r="C5" s="173"/>
      <c r="D5" s="173"/>
      <c r="E5" s="173"/>
      <c r="F5" s="173"/>
      <c r="G5" s="173"/>
      <c r="H5" s="173"/>
    </row>
    <row r="7" spans="1:8" x14ac:dyDescent="0.2">
      <c r="A7" s="174" t="s">
        <v>86</v>
      </c>
      <c r="B7" s="174"/>
      <c r="C7" s="174"/>
      <c r="D7" s="174"/>
      <c r="E7" s="174"/>
      <c r="F7" s="174"/>
      <c r="G7" s="174"/>
      <c r="H7" s="174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25">
        <v>0</v>
      </c>
      <c r="E9" s="4" t="str">
        <f>+IF(OR(C9&lt;&gt;0,C10&lt;&gt;0,C11&lt;&gt;0),"","SIN INFORMACIÓN QUE REVELAR")</f>
        <v>SIN INFORMACIÓN QUE REVELAR</v>
      </c>
    </row>
    <row r="10" spans="1:8" x14ac:dyDescent="0.2">
      <c r="A10" s="6">
        <v>1115</v>
      </c>
      <c r="B10" s="4" t="s">
        <v>115</v>
      </c>
      <c r="C10" s="125">
        <v>0</v>
      </c>
    </row>
    <row r="11" spans="1:8" x14ac:dyDescent="0.2">
      <c r="A11" s="6">
        <v>1121</v>
      </c>
      <c r="B11" s="4" t="s">
        <v>116</v>
      </c>
      <c r="C11" s="125">
        <v>0</v>
      </c>
    </row>
    <row r="12" spans="1:8" x14ac:dyDescent="0.2">
      <c r="C12" s="125"/>
    </row>
    <row r="13" spans="1:8" x14ac:dyDescent="0.2">
      <c r="A13" s="174" t="s">
        <v>87</v>
      </c>
      <c r="B13" s="174"/>
      <c r="C13" s="174"/>
      <c r="D13" s="174"/>
      <c r="E13" s="174"/>
      <c r="F13" s="174"/>
      <c r="G13" s="174"/>
      <c r="H13" s="174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25">
        <v>-8809.0499999999993</v>
      </c>
      <c r="D15" s="125">
        <v>170518.21</v>
      </c>
      <c r="E15" s="125">
        <v>-47364.51</v>
      </c>
      <c r="F15" s="125">
        <v>-77542.210000000006</v>
      </c>
      <c r="G15" s="125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25">
        <v>3362578.65</v>
      </c>
      <c r="D16" s="125">
        <v>-191519.01</v>
      </c>
      <c r="E16" s="125">
        <v>-191519.01</v>
      </c>
      <c r="F16" s="125">
        <v>5934804.1900000004</v>
      </c>
      <c r="G16" s="125">
        <v>0</v>
      </c>
    </row>
    <row r="17" spans="1:8" x14ac:dyDescent="0.2">
      <c r="C17" s="125"/>
      <c r="D17" s="125"/>
      <c r="E17" s="125"/>
      <c r="F17" s="125"/>
      <c r="G17" s="125"/>
    </row>
    <row r="18" spans="1:8" x14ac:dyDescent="0.2">
      <c r="A18" s="174" t="s">
        <v>88</v>
      </c>
      <c r="B18" s="174"/>
      <c r="C18" s="174"/>
      <c r="D18" s="174"/>
      <c r="E18" s="174"/>
      <c r="F18" s="174"/>
      <c r="G18" s="174"/>
      <c r="H18" s="174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25">
        <v>1896401.13</v>
      </c>
      <c r="D20" s="125">
        <v>1896401.13</v>
      </c>
      <c r="E20" s="125">
        <v>0</v>
      </c>
      <c r="F20" s="125">
        <v>0</v>
      </c>
      <c r="G20" s="125">
        <v>0</v>
      </c>
      <c r="H20" s="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">
        <v>1125</v>
      </c>
      <c r="B21" s="4" t="s">
        <v>126</v>
      </c>
      <c r="C21" s="125">
        <v>57000</v>
      </c>
      <c r="D21" s="125">
        <v>57000</v>
      </c>
      <c r="E21" s="125">
        <v>0</v>
      </c>
      <c r="F21" s="125">
        <v>0</v>
      </c>
      <c r="G21" s="125">
        <v>0</v>
      </c>
    </row>
    <row r="22" spans="1:8" x14ac:dyDescent="0.2">
      <c r="A22" s="6">
        <v>1126</v>
      </c>
      <c r="B22" s="4" t="s">
        <v>475</v>
      </c>
      <c r="C22" s="125">
        <v>0</v>
      </c>
      <c r="D22" s="125">
        <v>0</v>
      </c>
      <c r="E22" s="125">
        <v>0</v>
      </c>
      <c r="F22" s="125">
        <v>0</v>
      </c>
      <c r="G22" s="125">
        <v>0</v>
      </c>
    </row>
    <row r="23" spans="1:8" x14ac:dyDescent="0.2">
      <c r="A23" s="6">
        <v>1129</v>
      </c>
      <c r="B23" s="4" t="s">
        <v>476</v>
      </c>
      <c r="C23" s="125">
        <v>0</v>
      </c>
      <c r="D23" s="125">
        <v>0</v>
      </c>
      <c r="E23" s="125">
        <v>0</v>
      </c>
      <c r="F23" s="125">
        <v>0</v>
      </c>
      <c r="G23" s="125">
        <v>0</v>
      </c>
    </row>
    <row r="24" spans="1:8" x14ac:dyDescent="0.2">
      <c r="A24" s="6">
        <v>1131</v>
      </c>
      <c r="B24" s="4" t="s">
        <v>127</v>
      </c>
      <c r="C24" s="125">
        <v>2947803</v>
      </c>
      <c r="D24" s="125">
        <v>2947803</v>
      </c>
      <c r="E24" s="125">
        <v>0</v>
      </c>
      <c r="F24" s="125">
        <v>0</v>
      </c>
      <c r="G24" s="125">
        <v>0</v>
      </c>
    </row>
    <row r="25" spans="1:8" x14ac:dyDescent="0.2">
      <c r="A25" s="6">
        <v>1132</v>
      </c>
      <c r="B25" s="4" t="s">
        <v>128</v>
      </c>
      <c r="C25" s="125">
        <v>0</v>
      </c>
      <c r="D25" s="125">
        <v>0</v>
      </c>
      <c r="E25" s="125">
        <v>0</v>
      </c>
      <c r="F25" s="125">
        <v>0</v>
      </c>
      <c r="G25" s="125">
        <v>0</v>
      </c>
    </row>
    <row r="26" spans="1:8" x14ac:dyDescent="0.2">
      <c r="A26" s="6">
        <v>1133</v>
      </c>
      <c r="B26" s="4" t="s">
        <v>129</v>
      </c>
      <c r="C26" s="125">
        <v>0</v>
      </c>
      <c r="D26" s="125">
        <v>0</v>
      </c>
      <c r="E26" s="125">
        <v>0</v>
      </c>
      <c r="F26" s="125">
        <v>0</v>
      </c>
      <c r="G26" s="125">
        <v>0</v>
      </c>
    </row>
    <row r="27" spans="1:8" x14ac:dyDescent="0.2">
      <c r="A27" s="6">
        <v>1134</v>
      </c>
      <c r="B27" s="4" t="s">
        <v>130</v>
      </c>
      <c r="C27" s="125">
        <v>273599.77</v>
      </c>
      <c r="D27" s="125">
        <v>273599.77</v>
      </c>
      <c r="E27" s="125">
        <v>0</v>
      </c>
      <c r="F27" s="125">
        <v>0</v>
      </c>
      <c r="G27" s="125">
        <v>0</v>
      </c>
    </row>
    <row r="28" spans="1:8" x14ac:dyDescent="0.2">
      <c r="A28" s="6">
        <v>1139</v>
      </c>
      <c r="B28" s="4" t="s">
        <v>131</v>
      </c>
      <c r="C28" s="125">
        <v>0</v>
      </c>
      <c r="D28" s="125">
        <v>0</v>
      </c>
      <c r="E28" s="125">
        <v>0</v>
      </c>
      <c r="F28" s="125">
        <v>0</v>
      </c>
      <c r="G28" s="125">
        <v>0</v>
      </c>
    </row>
    <row r="30" spans="1:8" x14ac:dyDescent="0.2">
      <c r="A30" s="174" t="s">
        <v>477</v>
      </c>
      <c r="B30" s="174"/>
      <c r="C30" s="174"/>
      <c r="D30" s="174"/>
      <c r="E30" s="174"/>
      <c r="F30" s="174"/>
      <c r="G30" s="174"/>
      <c r="H30" s="174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25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25">
        <v>0</v>
      </c>
    </row>
    <row r="34" spans="1:8" x14ac:dyDescent="0.2">
      <c r="A34" s="6">
        <v>1142</v>
      </c>
      <c r="B34" s="4" t="s">
        <v>134</v>
      </c>
      <c r="C34" s="125">
        <v>0</v>
      </c>
    </row>
    <row r="35" spans="1:8" x14ac:dyDescent="0.2">
      <c r="A35" s="6">
        <v>1143</v>
      </c>
      <c r="B35" s="4" t="s">
        <v>135</v>
      </c>
      <c r="C35" s="125">
        <v>0</v>
      </c>
    </row>
    <row r="36" spans="1:8" x14ac:dyDescent="0.2">
      <c r="A36" s="6">
        <v>1144</v>
      </c>
      <c r="B36" s="4" t="s">
        <v>136</v>
      </c>
      <c r="C36" s="125">
        <v>0</v>
      </c>
    </row>
    <row r="37" spans="1:8" x14ac:dyDescent="0.2">
      <c r="A37" s="6">
        <v>1145</v>
      </c>
      <c r="B37" s="4" t="s">
        <v>137</v>
      </c>
      <c r="C37" s="125">
        <v>0</v>
      </c>
    </row>
    <row r="39" spans="1:8" x14ac:dyDescent="0.2">
      <c r="A39" s="174" t="s">
        <v>138</v>
      </c>
      <c r="B39" s="174"/>
      <c r="C39" s="174"/>
      <c r="D39" s="174"/>
      <c r="E39" s="174"/>
      <c r="F39" s="174"/>
      <c r="G39" s="159"/>
      <c r="H39" s="159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60"/>
      <c r="H40" s="160"/>
    </row>
    <row r="41" spans="1:8" x14ac:dyDescent="0.2">
      <c r="A41" s="6">
        <v>1150</v>
      </c>
      <c r="B41" s="4" t="s">
        <v>139</v>
      </c>
      <c r="C41" s="125">
        <f>C42</f>
        <v>0</v>
      </c>
      <c r="E41" s="4" t="str">
        <f>+IF(OR(C41&lt;&gt;0,C42&lt;&gt;0),"","SIN INFORMACIÓN QUE REVELAR")</f>
        <v>SIN INFORMACIÓN QUE REVELAR</v>
      </c>
    </row>
    <row r="42" spans="1:8" x14ac:dyDescent="0.2">
      <c r="A42" s="6">
        <v>1151</v>
      </c>
      <c r="B42" s="4" t="s">
        <v>140</v>
      </c>
      <c r="C42" s="125">
        <v>0</v>
      </c>
    </row>
    <row r="44" spans="1:8" x14ac:dyDescent="0.2">
      <c r="A44" s="174" t="s">
        <v>93</v>
      </c>
      <c r="B44" s="174"/>
      <c r="C44" s="174"/>
      <c r="D44" s="174"/>
      <c r="E44" s="174"/>
      <c r="F44" s="174"/>
      <c r="G44" s="159"/>
      <c r="H44" s="159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60"/>
      <c r="H45" s="160"/>
    </row>
    <row r="46" spans="1:8" x14ac:dyDescent="0.2">
      <c r="A46" s="6">
        <v>1213</v>
      </c>
      <c r="B46" s="4" t="s">
        <v>141</v>
      </c>
      <c r="C46" s="125">
        <v>0</v>
      </c>
      <c r="E46" s="4" t="str">
        <f>IF(OR(C46&lt;&gt;0),"","SIN INFORMACIÓN QUE REVELAR")</f>
        <v>SIN INFORMACIÓN QUE REVELAR</v>
      </c>
    </row>
    <row r="48" spans="1:8" x14ac:dyDescent="0.2">
      <c r="A48" s="174" t="s">
        <v>94</v>
      </c>
      <c r="B48" s="174"/>
      <c r="C48" s="174"/>
      <c r="D48" s="174"/>
      <c r="E48" s="174"/>
      <c r="F48" s="174"/>
      <c r="G48" s="174"/>
      <c r="H48" s="174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25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582</v>
      </c>
      <c r="C51" s="125">
        <v>0</v>
      </c>
    </row>
    <row r="52" spans="1:10" x14ac:dyDescent="0.2">
      <c r="A52" s="6">
        <v>1214</v>
      </c>
      <c r="B52" s="4" t="s">
        <v>142</v>
      </c>
      <c r="C52" s="125">
        <v>0</v>
      </c>
    </row>
    <row r="53" spans="1:10" x14ac:dyDescent="0.2">
      <c r="C53" s="125"/>
    </row>
    <row r="54" spans="1:10" x14ac:dyDescent="0.2">
      <c r="A54" s="174" t="s">
        <v>98</v>
      </c>
      <c r="B54" s="174"/>
      <c r="C54" s="174"/>
      <c r="D54" s="174"/>
      <c r="E54" s="174"/>
      <c r="F54" s="174"/>
      <c r="G54" s="174"/>
      <c r="H54" s="174"/>
      <c r="I54" s="174"/>
      <c r="J54" s="174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540</v>
      </c>
      <c r="G55" s="5" t="s">
        <v>541</v>
      </c>
      <c r="H55" s="5" t="s">
        <v>97</v>
      </c>
      <c r="I55" s="5" t="s">
        <v>542</v>
      </c>
      <c r="J55" s="5" t="s">
        <v>561</v>
      </c>
    </row>
    <row r="56" spans="1:10" x14ac:dyDescent="0.2">
      <c r="A56" s="6">
        <v>1230</v>
      </c>
      <c r="B56" s="4" t="s">
        <v>144</v>
      </c>
      <c r="C56" s="125">
        <f>SUM(C57:C63)</f>
        <v>341751101.29000002</v>
      </c>
      <c r="D56" s="125">
        <f>SUM(D57:D63)</f>
        <v>1736795.56</v>
      </c>
      <c r="E56" s="125">
        <f>SUM(E57:E63)</f>
        <v>-36544750.909999996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25">
        <v>44430649.960000001</v>
      </c>
      <c r="D57" s="126"/>
      <c r="E57" s="126"/>
    </row>
    <row r="58" spans="1:10" x14ac:dyDescent="0.2">
      <c r="A58" s="6">
        <v>1232</v>
      </c>
      <c r="B58" s="4" t="s">
        <v>146</v>
      </c>
      <c r="C58" s="125">
        <v>0</v>
      </c>
      <c r="D58" s="125">
        <v>0</v>
      </c>
      <c r="E58" s="125">
        <v>0</v>
      </c>
    </row>
    <row r="59" spans="1:10" x14ac:dyDescent="0.2">
      <c r="A59" s="6">
        <v>1233</v>
      </c>
      <c r="B59" s="4" t="s">
        <v>147</v>
      </c>
      <c r="C59" s="125">
        <v>150371974.59</v>
      </c>
      <c r="D59" s="125">
        <v>1736795.56</v>
      </c>
      <c r="E59" s="125">
        <v>-36544750.909999996</v>
      </c>
    </row>
    <row r="60" spans="1:10" x14ac:dyDescent="0.2">
      <c r="A60" s="6">
        <v>1234</v>
      </c>
      <c r="B60" s="4" t="s">
        <v>148</v>
      </c>
      <c r="C60" s="125">
        <v>0</v>
      </c>
      <c r="D60" s="125">
        <v>0</v>
      </c>
      <c r="E60" s="125">
        <v>0</v>
      </c>
    </row>
    <row r="61" spans="1:10" x14ac:dyDescent="0.2">
      <c r="A61" s="6">
        <v>1235</v>
      </c>
      <c r="B61" s="4" t="s">
        <v>149</v>
      </c>
      <c r="C61" s="125">
        <v>119905257.67</v>
      </c>
      <c r="D61" s="125">
        <v>0</v>
      </c>
      <c r="E61" s="125">
        <v>0</v>
      </c>
    </row>
    <row r="62" spans="1:10" x14ac:dyDescent="0.2">
      <c r="A62" s="6">
        <v>1236</v>
      </c>
      <c r="B62" s="4" t="s">
        <v>150</v>
      </c>
      <c r="C62" s="125">
        <v>24976954.059999999</v>
      </c>
      <c r="D62" s="125">
        <v>0</v>
      </c>
      <c r="E62" s="125">
        <v>0</v>
      </c>
    </row>
    <row r="63" spans="1:10" x14ac:dyDescent="0.2">
      <c r="A63" s="6">
        <v>1239</v>
      </c>
      <c r="B63" s="4" t="s">
        <v>151</v>
      </c>
      <c r="C63" s="125">
        <v>2066265.01</v>
      </c>
      <c r="D63" s="125">
        <v>0</v>
      </c>
      <c r="E63" s="125">
        <v>0</v>
      </c>
    </row>
    <row r="64" spans="1:10" x14ac:dyDescent="0.2">
      <c r="A64" s="6">
        <v>1240</v>
      </c>
      <c r="B64" s="4" t="s">
        <v>152</v>
      </c>
      <c r="C64" s="125">
        <f>SUM(C65:C72)</f>
        <v>257782830.47999999</v>
      </c>
      <c r="D64" s="125">
        <f t="shared" ref="D64:E64" si="0">SUM(D65:D72)</f>
        <v>15236299.629999999</v>
      </c>
      <c r="E64" s="125">
        <f t="shared" si="0"/>
        <v>-115564470.98999999</v>
      </c>
    </row>
    <row r="65" spans="1:9" x14ac:dyDescent="0.2">
      <c r="A65" s="6">
        <v>1241</v>
      </c>
      <c r="B65" s="4" t="s">
        <v>153</v>
      </c>
      <c r="C65" s="125">
        <v>20053893.469999999</v>
      </c>
      <c r="D65" s="125">
        <v>672585.93</v>
      </c>
      <c r="E65" s="125">
        <v>-12419955.779999999</v>
      </c>
    </row>
    <row r="66" spans="1:9" x14ac:dyDescent="0.2">
      <c r="A66" s="6">
        <v>1242</v>
      </c>
      <c r="B66" s="4" t="s">
        <v>154</v>
      </c>
      <c r="C66" s="125">
        <v>2683640.0099999998</v>
      </c>
      <c r="D66" s="125">
        <v>86858.81</v>
      </c>
      <c r="E66" s="125">
        <v>-1835078.71</v>
      </c>
    </row>
    <row r="67" spans="1:9" x14ac:dyDescent="0.2">
      <c r="A67" s="6">
        <v>1243</v>
      </c>
      <c r="B67" s="4" t="s">
        <v>155</v>
      </c>
      <c r="C67" s="125">
        <v>398483.20000000001</v>
      </c>
      <c r="D67" s="125">
        <v>16713.36</v>
      </c>
      <c r="E67" s="125">
        <v>-348343.13</v>
      </c>
    </row>
    <row r="68" spans="1:9" x14ac:dyDescent="0.2">
      <c r="A68" s="6">
        <v>1244</v>
      </c>
      <c r="B68" s="4" t="s">
        <v>156</v>
      </c>
      <c r="C68" s="125">
        <v>61729349.280000001</v>
      </c>
      <c r="D68" s="125">
        <v>1403654.96</v>
      </c>
      <c r="E68" s="125">
        <v>-42709954.689999998</v>
      </c>
    </row>
    <row r="69" spans="1:9" x14ac:dyDescent="0.2">
      <c r="A69" s="6">
        <v>1245</v>
      </c>
      <c r="B69" s="4" t="s">
        <v>157</v>
      </c>
      <c r="C69" s="125">
        <v>4469019.2699999996</v>
      </c>
      <c r="D69" s="125">
        <v>113154.71</v>
      </c>
      <c r="E69" s="125">
        <v>-994803.01</v>
      </c>
    </row>
    <row r="70" spans="1:9" x14ac:dyDescent="0.2">
      <c r="A70" s="6">
        <v>1246</v>
      </c>
      <c r="B70" s="4" t="s">
        <v>158</v>
      </c>
      <c r="C70" s="125">
        <v>166733082.28999999</v>
      </c>
      <c r="D70" s="125">
        <v>12943331.859999999</v>
      </c>
      <c r="E70" s="125">
        <v>-57256335.670000002</v>
      </c>
    </row>
    <row r="71" spans="1:9" x14ac:dyDescent="0.2">
      <c r="A71" s="6">
        <v>1247</v>
      </c>
      <c r="B71" s="4" t="s">
        <v>159</v>
      </c>
      <c r="C71" s="125">
        <v>1715362.96</v>
      </c>
      <c r="D71" s="125">
        <v>0</v>
      </c>
      <c r="E71" s="125">
        <v>0</v>
      </c>
    </row>
    <row r="72" spans="1:9" x14ac:dyDescent="0.2">
      <c r="A72" s="6">
        <v>1248</v>
      </c>
      <c r="B72" s="4" t="s">
        <v>160</v>
      </c>
      <c r="C72" s="125">
        <v>0</v>
      </c>
      <c r="D72" s="125">
        <v>0</v>
      </c>
      <c r="E72" s="125">
        <v>0</v>
      </c>
    </row>
    <row r="74" spans="1:9" x14ac:dyDescent="0.2">
      <c r="A74" s="174" t="s">
        <v>99</v>
      </c>
      <c r="B74" s="174"/>
      <c r="C74" s="174"/>
      <c r="D74" s="174"/>
      <c r="E74" s="174"/>
      <c r="F74" s="174"/>
      <c r="G74" s="174"/>
      <c r="H74" s="159"/>
      <c r="I74" s="159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583</v>
      </c>
      <c r="G75" s="5" t="s">
        <v>143</v>
      </c>
      <c r="H75" s="160"/>
      <c r="I75" s="160"/>
    </row>
    <row r="76" spans="1:9" x14ac:dyDescent="0.2">
      <c r="A76" s="6">
        <v>1250</v>
      </c>
      <c r="B76" s="4" t="s">
        <v>162</v>
      </c>
      <c r="C76" s="125">
        <f>SUM(C77:C81)</f>
        <v>7239978.4000000004</v>
      </c>
      <c r="D76" s="125">
        <f>SUM(D77:D81)</f>
        <v>53492.61</v>
      </c>
      <c r="E76" s="125">
        <f>SUM(E77:E81)</f>
        <v>-6744145.1900000004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6">
        <v>1251</v>
      </c>
      <c r="B77" s="4" t="s">
        <v>163</v>
      </c>
      <c r="C77" s="125">
        <v>1257941.75</v>
      </c>
      <c r="D77" s="125">
        <v>44501.04</v>
      </c>
      <c r="E77" s="125">
        <v>-835285.25</v>
      </c>
    </row>
    <row r="78" spans="1:9" x14ac:dyDescent="0.2">
      <c r="A78" s="6">
        <v>1252</v>
      </c>
      <c r="B78" s="4" t="s">
        <v>164</v>
      </c>
      <c r="C78" s="125">
        <v>0</v>
      </c>
      <c r="D78" s="125">
        <v>0</v>
      </c>
      <c r="E78" s="125">
        <v>0</v>
      </c>
    </row>
    <row r="79" spans="1:9" x14ac:dyDescent="0.2">
      <c r="A79" s="6">
        <v>1253</v>
      </c>
      <c r="B79" s="4" t="s">
        <v>165</v>
      </c>
      <c r="C79" s="125">
        <v>0</v>
      </c>
      <c r="D79" s="125">
        <v>0</v>
      </c>
      <c r="E79" s="125">
        <v>0</v>
      </c>
    </row>
    <row r="80" spans="1:9" x14ac:dyDescent="0.2">
      <c r="A80" s="6">
        <v>1254</v>
      </c>
      <c r="B80" s="4" t="s">
        <v>166</v>
      </c>
      <c r="C80" s="125">
        <v>5982036.6500000004</v>
      </c>
      <c r="D80" s="125">
        <v>8991.57</v>
      </c>
      <c r="E80" s="125">
        <v>-5908859.9400000004</v>
      </c>
    </row>
    <row r="81" spans="1:8" x14ac:dyDescent="0.2">
      <c r="A81" s="6">
        <v>1259</v>
      </c>
      <c r="B81" s="4" t="s">
        <v>167</v>
      </c>
      <c r="C81" s="125">
        <v>0</v>
      </c>
      <c r="D81" s="125">
        <v>0</v>
      </c>
      <c r="E81" s="125">
        <v>0</v>
      </c>
    </row>
    <row r="82" spans="1:8" x14ac:dyDescent="0.2">
      <c r="A82" s="6">
        <v>1270</v>
      </c>
      <c r="B82" s="4" t="s">
        <v>168</v>
      </c>
      <c r="C82" s="125">
        <f>SUM(C83:C88)</f>
        <v>0</v>
      </c>
      <c r="D82" s="126"/>
      <c r="E82" s="126"/>
    </row>
    <row r="83" spans="1:8" x14ac:dyDescent="0.2">
      <c r="A83" s="6">
        <v>1271</v>
      </c>
      <c r="B83" s="4" t="s">
        <v>169</v>
      </c>
      <c r="C83" s="125">
        <v>0</v>
      </c>
      <c r="D83" s="126"/>
      <c r="E83" s="126"/>
    </row>
    <row r="84" spans="1:8" x14ac:dyDescent="0.2">
      <c r="A84" s="6">
        <v>1272</v>
      </c>
      <c r="B84" s="4" t="s">
        <v>170</v>
      </c>
      <c r="C84" s="125">
        <v>0</v>
      </c>
      <c r="D84" s="126"/>
      <c r="E84" s="126"/>
    </row>
    <row r="85" spans="1:8" x14ac:dyDescent="0.2">
      <c r="A85" s="6">
        <v>1273</v>
      </c>
      <c r="B85" s="4" t="s">
        <v>171</v>
      </c>
      <c r="C85" s="125">
        <v>0</v>
      </c>
      <c r="D85" s="126"/>
      <c r="E85" s="126"/>
    </row>
    <row r="86" spans="1:8" x14ac:dyDescent="0.2">
      <c r="A86" s="6">
        <v>1274</v>
      </c>
      <c r="B86" s="4" t="s">
        <v>172</v>
      </c>
      <c r="C86" s="125">
        <v>0</v>
      </c>
      <c r="D86" s="126"/>
      <c r="E86" s="126"/>
    </row>
    <row r="87" spans="1:8" x14ac:dyDescent="0.2">
      <c r="A87" s="6">
        <v>1275</v>
      </c>
      <c r="B87" s="4" t="s">
        <v>173</v>
      </c>
      <c r="C87" s="125">
        <v>0</v>
      </c>
      <c r="D87" s="126"/>
      <c r="E87" s="126"/>
    </row>
    <row r="88" spans="1:8" x14ac:dyDescent="0.2">
      <c r="A88" s="6">
        <v>1279</v>
      </c>
      <c r="B88" s="4" t="s">
        <v>174</v>
      </c>
      <c r="C88" s="125">
        <v>0</v>
      </c>
      <c r="D88" s="126"/>
      <c r="E88" s="126"/>
    </row>
    <row r="90" spans="1:8" x14ac:dyDescent="0.2">
      <c r="A90" s="174" t="s">
        <v>101</v>
      </c>
      <c r="B90" s="174"/>
      <c r="C90" s="174"/>
      <c r="D90" s="174"/>
      <c r="E90" s="174"/>
      <c r="F90" s="174"/>
      <c r="G90" s="174"/>
      <c r="H90" s="174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25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25">
        <v>0</v>
      </c>
    </row>
    <row r="94" spans="1:8" x14ac:dyDescent="0.2">
      <c r="A94" s="6">
        <v>1162</v>
      </c>
      <c r="B94" s="4" t="s">
        <v>177</v>
      </c>
      <c r="C94" s="125">
        <v>0</v>
      </c>
    </row>
    <row r="95" spans="1:8" x14ac:dyDescent="0.2">
      <c r="C95" s="125"/>
    </row>
    <row r="96" spans="1:8" x14ac:dyDescent="0.2">
      <c r="A96" s="174" t="s">
        <v>588</v>
      </c>
      <c r="B96" s="174"/>
      <c r="C96" s="174"/>
      <c r="D96" s="174"/>
      <c r="E96" s="174"/>
      <c r="F96" s="174"/>
      <c r="G96" s="174"/>
      <c r="H96" s="174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25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6">
        <v>1191</v>
      </c>
      <c r="B99" s="4" t="s">
        <v>478</v>
      </c>
      <c r="C99" s="125">
        <v>0</v>
      </c>
    </row>
    <row r="100" spans="1:8" x14ac:dyDescent="0.2">
      <c r="A100" s="6">
        <v>1192</v>
      </c>
      <c r="B100" s="4" t="s">
        <v>584</v>
      </c>
      <c r="C100" s="125">
        <v>0</v>
      </c>
    </row>
    <row r="101" spans="1:8" x14ac:dyDescent="0.2">
      <c r="A101" s="6">
        <v>1193</v>
      </c>
      <c r="B101" s="4" t="s">
        <v>585</v>
      </c>
      <c r="C101" s="125">
        <v>0</v>
      </c>
    </row>
    <row r="102" spans="1:8" x14ac:dyDescent="0.2">
      <c r="A102" s="6">
        <v>1194</v>
      </c>
      <c r="B102" s="4" t="s">
        <v>479</v>
      </c>
      <c r="C102" s="125">
        <v>0</v>
      </c>
    </row>
    <row r="103" spans="1:8" x14ac:dyDescent="0.2">
      <c r="A103" s="6">
        <v>1290</v>
      </c>
      <c r="B103" s="4" t="s">
        <v>178</v>
      </c>
      <c r="C103" s="125">
        <f>SUM(C104:C106)</f>
        <v>0</v>
      </c>
    </row>
    <row r="104" spans="1:8" x14ac:dyDescent="0.2">
      <c r="A104" s="6">
        <v>1291</v>
      </c>
      <c r="B104" s="4" t="s">
        <v>179</v>
      </c>
      <c r="C104" s="125">
        <v>0</v>
      </c>
    </row>
    <row r="105" spans="1:8" x14ac:dyDescent="0.2">
      <c r="A105" s="6">
        <v>1292</v>
      </c>
      <c r="B105" s="4" t="s">
        <v>180</v>
      </c>
      <c r="C105" s="125">
        <v>0</v>
      </c>
    </row>
    <row r="106" spans="1:8" x14ac:dyDescent="0.2">
      <c r="A106" s="6">
        <v>1293</v>
      </c>
      <c r="B106" s="4" t="s">
        <v>181</v>
      </c>
      <c r="C106" s="125">
        <v>0</v>
      </c>
    </row>
    <row r="107" spans="1:8" x14ac:dyDescent="0.2">
      <c r="C107" s="125"/>
    </row>
    <row r="108" spans="1:8" x14ac:dyDescent="0.2">
      <c r="A108" s="174" t="s">
        <v>102</v>
      </c>
      <c r="B108" s="174"/>
      <c r="C108" s="174"/>
      <c r="D108" s="174"/>
      <c r="E108" s="174"/>
      <c r="F108" s="174"/>
      <c r="G108" s="174"/>
      <c r="H108" s="174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561</v>
      </c>
    </row>
    <row r="110" spans="1:8" x14ac:dyDescent="0.2">
      <c r="A110" s="6">
        <v>2110</v>
      </c>
      <c r="B110" s="4" t="s">
        <v>183</v>
      </c>
      <c r="C110" s="125">
        <f>SUM(C111:C119)</f>
        <v>32908176.600000001</v>
      </c>
      <c r="D110" s="125">
        <f>SUM(D111:D119)</f>
        <v>32908176.600000001</v>
      </c>
      <c r="E110" s="125">
        <f>SUM(E111:E119)</f>
        <v>0</v>
      </c>
      <c r="F110" s="125">
        <f>SUM(F111:F119)</f>
        <v>0</v>
      </c>
      <c r="G110" s="125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25">
        <v>124469.89</v>
      </c>
      <c r="D111" s="125">
        <f>C111</f>
        <v>124469.89</v>
      </c>
      <c r="E111" s="125">
        <v>0</v>
      </c>
      <c r="F111" s="125">
        <v>0</v>
      </c>
      <c r="G111" s="125">
        <v>0</v>
      </c>
    </row>
    <row r="112" spans="1:8" x14ac:dyDescent="0.2">
      <c r="A112" s="6">
        <v>2112</v>
      </c>
      <c r="B112" s="4" t="s">
        <v>185</v>
      </c>
      <c r="C112" s="125">
        <v>17379300.920000002</v>
      </c>
      <c r="D112" s="125">
        <f t="shared" ref="D112:D119" si="1">C112</f>
        <v>17379300.920000002</v>
      </c>
      <c r="E112" s="125">
        <v>0</v>
      </c>
      <c r="F112" s="125">
        <v>0</v>
      </c>
      <c r="G112" s="125">
        <v>0</v>
      </c>
    </row>
    <row r="113" spans="1:8" x14ac:dyDescent="0.2">
      <c r="A113" s="6">
        <v>2113</v>
      </c>
      <c r="B113" s="4" t="s">
        <v>186</v>
      </c>
      <c r="C113" s="125">
        <v>622670.24</v>
      </c>
      <c r="D113" s="125">
        <f t="shared" si="1"/>
        <v>622670.24</v>
      </c>
      <c r="E113" s="125">
        <v>0</v>
      </c>
      <c r="F113" s="125">
        <v>0</v>
      </c>
      <c r="G113" s="125">
        <v>0</v>
      </c>
    </row>
    <row r="114" spans="1:8" x14ac:dyDescent="0.2">
      <c r="A114" s="6">
        <v>2114</v>
      </c>
      <c r="B114" s="4" t="s">
        <v>187</v>
      </c>
      <c r="C114" s="125">
        <v>0</v>
      </c>
      <c r="D114" s="125">
        <f t="shared" si="1"/>
        <v>0</v>
      </c>
      <c r="E114" s="125">
        <v>0</v>
      </c>
      <c r="F114" s="125">
        <v>0</v>
      </c>
      <c r="G114" s="125">
        <v>0</v>
      </c>
    </row>
    <row r="115" spans="1:8" x14ac:dyDescent="0.2">
      <c r="A115" s="6">
        <v>2115</v>
      </c>
      <c r="B115" s="4" t="s">
        <v>188</v>
      </c>
      <c r="C115" s="125">
        <v>15895</v>
      </c>
      <c r="D115" s="125">
        <f t="shared" si="1"/>
        <v>15895</v>
      </c>
      <c r="E115" s="125">
        <v>0</v>
      </c>
      <c r="F115" s="125">
        <v>0</v>
      </c>
      <c r="G115" s="125">
        <v>0</v>
      </c>
    </row>
    <row r="116" spans="1:8" x14ac:dyDescent="0.2">
      <c r="A116" s="6">
        <v>2116</v>
      </c>
      <c r="B116" s="4" t="s">
        <v>189</v>
      </c>
      <c r="C116" s="125">
        <v>0</v>
      </c>
      <c r="D116" s="125">
        <f t="shared" si="1"/>
        <v>0</v>
      </c>
      <c r="E116" s="125">
        <v>0</v>
      </c>
      <c r="F116" s="125">
        <v>0</v>
      </c>
      <c r="G116" s="125">
        <v>0</v>
      </c>
    </row>
    <row r="117" spans="1:8" x14ac:dyDescent="0.2">
      <c r="A117" s="6">
        <v>2117</v>
      </c>
      <c r="B117" s="4" t="s">
        <v>190</v>
      </c>
      <c r="C117" s="125">
        <v>7919025.8700000001</v>
      </c>
      <c r="D117" s="125">
        <f t="shared" si="1"/>
        <v>7919025.8700000001</v>
      </c>
      <c r="E117" s="125">
        <v>0</v>
      </c>
      <c r="F117" s="125">
        <v>0</v>
      </c>
      <c r="G117" s="125">
        <v>0</v>
      </c>
    </row>
    <row r="118" spans="1:8" x14ac:dyDescent="0.2">
      <c r="A118" s="6">
        <v>2118</v>
      </c>
      <c r="B118" s="4" t="s">
        <v>191</v>
      </c>
      <c r="C118" s="125">
        <v>0</v>
      </c>
      <c r="D118" s="125">
        <f t="shared" si="1"/>
        <v>0</v>
      </c>
      <c r="E118" s="125">
        <v>0</v>
      </c>
      <c r="F118" s="125">
        <v>0</v>
      </c>
      <c r="G118" s="125">
        <v>0</v>
      </c>
    </row>
    <row r="119" spans="1:8" x14ac:dyDescent="0.2">
      <c r="A119" s="6">
        <v>2119</v>
      </c>
      <c r="B119" s="4" t="s">
        <v>192</v>
      </c>
      <c r="C119" s="125">
        <v>6846814.6799999997</v>
      </c>
      <c r="D119" s="125">
        <f t="shared" si="1"/>
        <v>6846814.6799999997</v>
      </c>
      <c r="E119" s="125">
        <v>0</v>
      </c>
      <c r="F119" s="125">
        <v>0</v>
      </c>
      <c r="G119" s="125">
        <v>0</v>
      </c>
    </row>
    <row r="120" spans="1:8" x14ac:dyDescent="0.2">
      <c r="A120" s="6">
        <v>2120</v>
      </c>
      <c r="B120" s="4" t="s">
        <v>193</v>
      </c>
      <c r="C120" s="125">
        <f>SUM(C121:C123)</f>
        <v>0</v>
      </c>
      <c r="D120" s="125">
        <f t="shared" ref="D120:G120" si="2">SUM(D121:D123)</f>
        <v>0</v>
      </c>
      <c r="E120" s="125">
        <f t="shared" si="2"/>
        <v>0</v>
      </c>
      <c r="F120" s="125">
        <f t="shared" si="2"/>
        <v>0</v>
      </c>
      <c r="G120" s="125">
        <f t="shared" si="2"/>
        <v>0</v>
      </c>
    </row>
    <row r="121" spans="1:8" x14ac:dyDescent="0.2">
      <c r="A121" s="6">
        <v>2121</v>
      </c>
      <c r="B121" s="4" t="s">
        <v>194</v>
      </c>
      <c r="C121" s="125">
        <v>0</v>
      </c>
      <c r="D121" s="125">
        <f>C121</f>
        <v>0</v>
      </c>
      <c r="E121" s="125">
        <v>0</v>
      </c>
      <c r="F121" s="125">
        <v>0</v>
      </c>
      <c r="G121" s="125">
        <v>0</v>
      </c>
    </row>
    <row r="122" spans="1:8" x14ac:dyDescent="0.2">
      <c r="A122" s="6">
        <v>2122</v>
      </c>
      <c r="B122" s="4" t="s">
        <v>195</v>
      </c>
      <c r="C122" s="125">
        <v>0</v>
      </c>
      <c r="D122" s="125">
        <f t="shared" ref="D122:D123" si="3">C122</f>
        <v>0</v>
      </c>
      <c r="E122" s="125">
        <v>0</v>
      </c>
      <c r="F122" s="125">
        <v>0</v>
      </c>
      <c r="G122" s="125">
        <v>0</v>
      </c>
    </row>
    <row r="123" spans="1:8" x14ac:dyDescent="0.2">
      <c r="A123" s="6">
        <v>2129</v>
      </c>
      <c r="B123" s="4" t="s">
        <v>196</v>
      </c>
      <c r="C123" s="125">
        <v>0</v>
      </c>
      <c r="D123" s="125">
        <f t="shared" si="3"/>
        <v>0</v>
      </c>
      <c r="E123" s="125">
        <v>0</v>
      </c>
      <c r="F123" s="125">
        <v>0</v>
      </c>
      <c r="G123" s="125">
        <v>0</v>
      </c>
    </row>
    <row r="125" spans="1:8" x14ac:dyDescent="0.2">
      <c r="A125" s="174" t="s">
        <v>103</v>
      </c>
      <c r="B125" s="174"/>
      <c r="C125" s="174"/>
      <c r="D125" s="174"/>
      <c r="E125" s="174"/>
      <c r="F125" s="174"/>
      <c r="G125" s="174"/>
      <c r="H125" s="174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25">
        <f>SUM(C128:C133)</f>
        <v>0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">
        <v>2161</v>
      </c>
      <c r="B128" s="4" t="s">
        <v>198</v>
      </c>
      <c r="C128" s="125">
        <v>0</v>
      </c>
    </row>
    <row r="129" spans="1:8" x14ac:dyDescent="0.2">
      <c r="A129" s="6">
        <v>2162</v>
      </c>
      <c r="B129" s="4" t="s">
        <v>199</v>
      </c>
      <c r="C129" s="125">
        <v>0</v>
      </c>
    </row>
    <row r="130" spans="1:8" x14ac:dyDescent="0.2">
      <c r="A130" s="6">
        <v>2163</v>
      </c>
      <c r="B130" s="4" t="s">
        <v>200</v>
      </c>
      <c r="C130" s="125">
        <v>0</v>
      </c>
    </row>
    <row r="131" spans="1:8" x14ac:dyDescent="0.2">
      <c r="A131" s="6">
        <v>2164</v>
      </c>
      <c r="B131" s="4" t="s">
        <v>201</v>
      </c>
      <c r="C131" s="125">
        <v>0</v>
      </c>
    </row>
    <row r="132" spans="1:8" x14ac:dyDescent="0.2">
      <c r="A132" s="6">
        <v>2165</v>
      </c>
      <c r="B132" s="4" t="s">
        <v>202</v>
      </c>
      <c r="C132" s="125">
        <v>0</v>
      </c>
    </row>
    <row r="133" spans="1:8" x14ac:dyDescent="0.2">
      <c r="A133" s="6">
        <v>2166</v>
      </c>
      <c r="B133" s="4" t="s">
        <v>203</v>
      </c>
      <c r="C133" s="125">
        <v>0</v>
      </c>
    </row>
    <row r="134" spans="1:8" x14ac:dyDescent="0.2">
      <c r="A134" s="6">
        <v>2250</v>
      </c>
      <c r="B134" s="4" t="s">
        <v>204</v>
      </c>
      <c r="C134" s="125">
        <f>SUM(C135:C140)</f>
        <v>0</v>
      </c>
    </row>
    <row r="135" spans="1:8" x14ac:dyDescent="0.2">
      <c r="A135" s="6">
        <v>2251</v>
      </c>
      <c r="B135" s="4" t="s">
        <v>205</v>
      </c>
      <c r="C135" s="125">
        <v>0</v>
      </c>
    </row>
    <row r="136" spans="1:8" x14ac:dyDescent="0.2">
      <c r="A136" s="6">
        <v>2252</v>
      </c>
      <c r="B136" s="4" t="s">
        <v>206</v>
      </c>
      <c r="C136" s="125">
        <v>0</v>
      </c>
    </row>
    <row r="137" spans="1:8" x14ac:dyDescent="0.2">
      <c r="A137" s="6">
        <v>2253</v>
      </c>
      <c r="B137" s="4" t="s">
        <v>207</v>
      </c>
      <c r="C137" s="125">
        <v>0</v>
      </c>
    </row>
    <row r="138" spans="1:8" x14ac:dyDescent="0.2">
      <c r="A138" s="6">
        <v>2254</v>
      </c>
      <c r="B138" s="4" t="s">
        <v>208</v>
      </c>
      <c r="C138" s="125">
        <v>0</v>
      </c>
    </row>
    <row r="139" spans="1:8" x14ac:dyDescent="0.2">
      <c r="A139" s="6">
        <v>2255</v>
      </c>
      <c r="B139" s="4" t="s">
        <v>209</v>
      </c>
      <c r="C139" s="125">
        <v>0</v>
      </c>
    </row>
    <row r="140" spans="1:8" x14ac:dyDescent="0.2">
      <c r="A140" s="6">
        <v>2256</v>
      </c>
      <c r="B140" s="4" t="s">
        <v>210</v>
      </c>
      <c r="C140" s="125">
        <v>0</v>
      </c>
    </row>
    <row r="142" spans="1:8" x14ac:dyDescent="0.2">
      <c r="A142" s="174" t="s">
        <v>543</v>
      </c>
      <c r="B142" s="174"/>
      <c r="C142" s="174"/>
      <c r="D142" s="174"/>
      <c r="E142" s="174"/>
      <c r="F142" s="159"/>
      <c r="G142" s="159"/>
      <c r="H142" s="159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60"/>
      <c r="G143" s="160"/>
      <c r="H143" s="160"/>
    </row>
    <row r="144" spans="1:8" x14ac:dyDescent="0.2">
      <c r="A144" s="6">
        <v>2150</v>
      </c>
      <c r="B144" s="4" t="s">
        <v>544</v>
      </c>
      <c r="C144" s="125">
        <f>SUM(C145:C147)</f>
        <v>19000000</v>
      </c>
      <c r="E144" s="4" t="str">
        <f>IF(OR(C144&lt;&gt;0,C145&lt;&gt;0,C146&lt;&gt;0,C147&lt;&gt;0,C148&lt;&gt;0,C149&lt;&gt;0,C150&lt;&gt;0,C151&lt;&gt;0),"","SIN INFORMACIÓN QUE REVELAR")</f>
        <v/>
      </c>
    </row>
    <row r="145" spans="1:5" x14ac:dyDescent="0.2">
      <c r="A145" s="6">
        <v>2151</v>
      </c>
      <c r="B145" s="4" t="s">
        <v>545</v>
      </c>
      <c r="C145" s="125">
        <v>0</v>
      </c>
    </row>
    <row r="146" spans="1:5" x14ac:dyDescent="0.2">
      <c r="A146" s="6">
        <v>2152</v>
      </c>
      <c r="B146" s="4" t="s">
        <v>546</v>
      </c>
      <c r="C146" s="125">
        <v>0</v>
      </c>
    </row>
    <row r="147" spans="1:5" x14ac:dyDescent="0.2">
      <c r="A147" s="6">
        <v>2159</v>
      </c>
      <c r="B147" s="4" t="s">
        <v>211</v>
      </c>
      <c r="C147" s="125">
        <v>19000000</v>
      </c>
    </row>
    <row r="148" spans="1:5" x14ac:dyDescent="0.2">
      <c r="A148" s="6">
        <v>2240</v>
      </c>
      <c r="B148" s="4" t="s">
        <v>213</v>
      </c>
      <c r="C148" s="125">
        <f>SUM(C149:C151)</f>
        <v>0</v>
      </c>
    </row>
    <row r="149" spans="1:5" x14ac:dyDescent="0.2">
      <c r="A149" s="6">
        <v>2241</v>
      </c>
      <c r="B149" s="4" t="s">
        <v>214</v>
      </c>
      <c r="C149" s="125">
        <v>0</v>
      </c>
    </row>
    <row r="150" spans="1:5" x14ac:dyDescent="0.2">
      <c r="A150" s="6">
        <v>2242</v>
      </c>
      <c r="B150" s="4" t="s">
        <v>215</v>
      </c>
      <c r="C150" s="125">
        <v>0</v>
      </c>
    </row>
    <row r="151" spans="1:5" x14ac:dyDescent="0.2">
      <c r="A151" s="6">
        <v>2249</v>
      </c>
      <c r="B151" s="4" t="s">
        <v>216</v>
      </c>
      <c r="C151" s="125">
        <v>0</v>
      </c>
    </row>
    <row r="153" spans="1:5" x14ac:dyDescent="0.2">
      <c r="A153" s="176" t="s">
        <v>547</v>
      </c>
      <c r="B153" s="176"/>
      <c r="C153" s="176"/>
      <c r="D153" s="176"/>
      <c r="E153" s="176"/>
    </row>
    <row r="154" spans="1:5" x14ac:dyDescent="0.2">
      <c r="A154" s="96" t="s">
        <v>84</v>
      </c>
      <c r="B154" s="96" t="s">
        <v>81</v>
      </c>
      <c r="C154" s="96" t="s">
        <v>82</v>
      </c>
      <c r="D154" s="97" t="s">
        <v>85</v>
      </c>
      <c r="E154" s="97" t="s">
        <v>124</v>
      </c>
    </row>
    <row r="155" spans="1:5" x14ac:dyDescent="0.2">
      <c r="A155" s="98">
        <v>2170</v>
      </c>
      <c r="B155" s="99" t="s">
        <v>548</v>
      </c>
      <c r="C155" s="127">
        <f>SUM(C156:C158)</f>
        <v>0</v>
      </c>
      <c r="D155" s="99"/>
      <c r="E155" s="9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98">
        <v>2171</v>
      </c>
      <c r="B156" s="99" t="s">
        <v>549</v>
      </c>
      <c r="C156" s="127">
        <v>0</v>
      </c>
      <c r="D156" s="99"/>
      <c r="E156" s="99"/>
    </row>
    <row r="157" spans="1:5" x14ac:dyDescent="0.2">
      <c r="A157" s="98">
        <v>2172</v>
      </c>
      <c r="B157" s="99" t="s">
        <v>550</v>
      </c>
      <c r="C157" s="127">
        <v>0</v>
      </c>
      <c r="D157" s="99"/>
      <c r="E157" s="99"/>
    </row>
    <row r="158" spans="1:5" x14ac:dyDescent="0.2">
      <c r="A158" s="98">
        <v>2179</v>
      </c>
      <c r="B158" s="99" t="s">
        <v>551</v>
      </c>
      <c r="C158" s="127">
        <v>0</v>
      </c>
      <c r="D158" s="99"/>
      <c r="E158" s="99"/>
    </row>
    <row r="159" spans="1:5" x14ac:dyDescent="0.2">
      <c r="A159" s="98">
        <v>2260</v>
      </c>
      <c r="B159" s="99" t="s">
        <v>552</v>
      </c>
      <c r="C159" s="127">
        <f>SUM(C160:C163)</f>
        <v>0</v>
      </c>
      <c r="D159" s="99"/>
      <c r="E159" s="99"/>
    </row>
    <row r="160" spans="1:5" x14ac:dyDescent="0.2">
      <c r="A160" s="98">
        <v>2261</v>
      </c>
      <c r="B160" s="99" t="s">
        <v>553</v>
      </c>
      <c r="C160" s="127">
        <v>0</v>
      </c>
      <c r="D160" s="99"/>
    </row>
    <row r="161" spans="1:5" x14ac:dyDescent="0.2">
      <c r="A161" s="98">
        <v>2262</v>
      </c>
      <c r="B161" s="99" t="s">
        <v>554</v>
      </c>
      <c r="C161" s="127">
        <v>0</v>
      </c>
      <c r="D161" s="99"/>
      <c r="E161" s="99"/>
    </row>
    <row r="162" spans="1:5" x14ac:dyDescent="0.2">
      <c r="A162" s="98">
        <v>2263</v>
      </c>
      <c r="B162" s="99" t="s">
        <v>555</v>
      </c>
      <c r="C162" s="127">
        <v>0</v>
      </c>
      <c r="D162" s="99"/>
      <c r="E162" s="99"/>
    </row>
    <row r="163" spans="1:5" x14ac:dyDescent="0.2">
      <c r="A163" s="98">
        <v>2269</v>
      </c>
      <c r="B163" s="99" t="s">
        <v>556</v>
      </c>
      <c r="C163" s="127">
        <v>0</v>
      </c>
      <c r="D163" s="99"/>
      <c r="E163" s="99"/>
    </row>
    <row r="164" spans="1:5" x14ac:dyDescent="0.2">
      <c r="A164" s="99"/>
      <c r="B164" s="99"/>
      <c r="C164" s="99"/>
      <c r="D164" s="99"/>
      <c r="E164" s="99"/>
    </row>
    <row r="165" spans="1:5" x14ac:dyDescent="0.2">
      <c r="A165" s="176" t="s">
        <v>557</v>
      </c>
      <c r="B165" s="176"/>
      <c r="C165" s="176"/>
      <c r="D165" s="176"/>
      <c r="E165" s="176"/>
    </row>
    <row r="166" spans="1:5" x14ac:dyDescent="0.2">
      <c r="A166" s="96" t="s">
        <v>84</v>
      </c>
      <c r="B166" s="96" t="s">
        <v>81</v>
      </c>
      <c r="C166" s="96" t="s">
        <v>82</v>
      </c>
      <c r="D166" s="97" t="s">
        <v>85</v>
      </c>
      <c r="E166" s="97" t="s">
        <v>124</v>
      </c>
    </row>
    <row r="167" spans="1:5" x14ac:dyDescent="0.2">
      <c r="A167" s="98">
        <v>2190</v>
      </c>
      <c r="B167" s="99" t="s">
        <v>558</v>
      </c>
      <c r="C167" s="127">
        <f>SUM(C168:C170)</f>
        <v>0</v>
      </c>
      <c r="D167" s="99"/>
      <c r="E167" s="99" t="str">
        <f>IF(OR(C167&lt;&gt;0,C168&lt;&gt;0,C169&lt;&gt;0,C170&lt;&gt;0),"","SIN INFORMACIÓN QUE REVELAR")</f>
        <v>SIN INFORMACIÓN QUE REVELAR</v>
      </c>
    </row>
    <row r="168" spans="1:5" x14ac:dyDescent="0.2">
      <c r="A168" s="98">
        <v>2191</v>
      </c>
      <c r="B168" s="99" t="s">
        <v>559</v>
      </c>
      <c r="C168" s="127">
        <v>0</v>
      </c>
      <c r="D168" s="99"/>
      <c r="E168" s="99"/>
    </row>
    <row r="169" spans="1:5" x14ac:dyDescent="0.2">
      <c r="A169" s="98">
        <v>2192</v>
      </c>
      <c r="B169" s="99" t="s">
        <v>560</v>
      </c>
      <c r="C169" s="127">
        <v>0</v>
      </c>
      <c r="D169" s="99"/>
    </row>
    <row r="170" spans="1:5" x14ac:dyDescent="0.2">
      <c r="A170" s="98">
        <v>2199</v>
      </c>
      <c r="B170" s="99" t="s">
        <v>212</v>
      </c>
      <c r="C170" s="127">
        <v>0</v>
      </c>
      <c r="D170" s="99"/>
      <c r="E170" s="99"/>
    </row>
    <row r="171" spans="1:5" x14ac:dyDescent="0.2">
      <c r="A171" s="99"/>
      <c r="B171" s="99"/>
      <c r="C171" s="127"/>
      <c r="D171" s="99"/>
      <c r="E171" s="99"/>
    </row>
    <row r="172" spans="1:5" x14ac:dyDescent="0.2">
      <c r="A172" s="145" t="s">
        <v>506</v>
      </c>
      <c r="B172" s="99"/>
      <c r="C172" s="99"/>
      <c r="D172" s="99"/>
      <c r="E172" s="99"/>
    </row>
    <row r="173" spans="1:5" x14ac:dyDescent="0.2">
      <c r="A173" s="99"/>
      <c r="C173" s="99"/>
      <c r="D173" s="99"/>
      <c r="E173" s="9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activeCell="G4" sqref="G4"/>
    </sheetView>
  </sheetViews>
  <sheetFormatPr baseColWidth="10" defaultColWidth="9.21875" defaultRowHeight="10.199999999999999" x14ac:dyDescent="0.2"/>
  <cols>
    <col min="1" max="1" width="10" style="12" customWidth="1"/>
    <col min="2" max="2" width="48.21875" style="12" customWidth="1"/>
    <col min="3" max="3" width="22.77734375" style="12" customWidth="1"/>
    <col min="4" max="4" width="16.77734375" style="12" customWidth="1"/>
    <col min="5" max="5" width="24.21875" style="12" bestFit="1" customWidth="1"/>
    <col min="6" max="16384" width="9.21875" style="12"/>
  </cols>
  <sheetData>
    <row r="1" spans="1:5" ht="19.05" customHeight="1" x14ac:dyDescent="0.2">
      <c r="A1" s="177" t="s">
        <v>589</v>
      </c>
      <c r="B1" s="177"/>
      <c r="C1" s="177"/>
      <c r="D1" s="10" t="s">
        <v>486</v>
      </c>
      <c r="E1" s="11">
        <v>2026</v>
      </c>
    </row>
    <row r="2" spans="1:5" ht="19.05" customHeight="1" x14ac:dyDescent="0.2">
      <c r="A2" s="177" t="s">
        <v>492</v>
      </c>
      <c r="B2" s="177"/>
      <c r="C2" s="177"/>
      <c r="D2" s="10" t="s">
        <v>487</v>
      </c>
      <c r="E2" s="11" t="s">
        <v>489</v>
      </c>
    </row>
    <row r="3" spans="1:5" ht="19.05" customHeight="1" x14ac:dyDescent="0.2">
      <c r="A3" s="177" t="s">
        <v>590</v>
      </c>
      <c r="B3" s="177"/>
      <c r="C3" s="177"/>
      <c r="D3" s="10" t="s">
        <v>488</v>
      </c>
      <c r="E3" s="11">
        <v>2</v>
      </c>
    </row>
    <row r="4" spans="1:5" ht="19.05" customHeight="1" x14ac:dyDescent="0.2">
      <c r="A4" s="177" t="s">
        <v>504</v>
      </c>
      <c r="B4" s="177"/>
      <c r="C4" s="177"/>
      <c r="D4" s="10"/>
      <c r="E4" s="11"/>
    </row>
    <row r="5" spans="1:5" x14ac:dyDescent="0.2">
      <c r="A5" s="179" t="s">
        <v>113</v>
      </c>
      <c r="B5" s="179"/>
      <c r="C5" s="179"/>
      <c r="D5" s="179"/>
      <c r="E5" s="179"/>
    </row>
    <row r="7" spans="1:5" x14ac:dyDescent="0.2">
      <c r="A7" s="178" t="s">
        <v>104</v>
      </c>
      <c r="B7" s="178"/>
      <c r="C7" s="178"/>
      <c r="D7" s="178"/>
      <c r="E7" s="178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28">
        <v>162351437.34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28">
        <v>20031574.359999999</v>
      </c>
      <c r="E10" s="4"/>
    </row>
    <row r="11" spans="1:5" x14ac:dyDescent="0.2">
      <c r="A11" s="14">
        <v>3130</v>
      </c>
      <c r="B11" s="12" t="s">
        <v>379</v>
      </c>
      <c r="C11" s="128">
        <v>0</v>
      </c>
    </row>
    <row r="13" spans="1:5" x14ac:dyDescent="0.2">
      <c r="A13" s="178" t="s">
        <v>105</v>
      </c>
      <c r="B13" s="178"/>
      <c r="C13" s="178"/>
      <c r="D13" s="178"/>
      <c r="E13" s="178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586</v>
      </c>
      <c r="C15" s="128">
        <v>37695658.009999998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28">
        <v>246123176.49000001</v>
      </c>
    </row>
    <row r="17" spans="1:5" x14ac:dyDescent="0.2">
      <c r="A17" s="14">
        <v>3230</v>
      </c>
      <c r="B17" s="12" t="s">
        <v>382</v>
      </c>
      <c r="C17" s="128">
        <f>SUM(C18:C21)</f>
        <v>0</v>
      </c>
    </row>
    <row r="18" spans="1:5" x14ac:dyDescent="0.2">
      <c r="A18" s="14">
        <v>3231</v>
      </c>
      <c r="B18" s="12" t="s">
        <v>383</v>
      </c>
      <c r="C18" s="128">
        <v>0</v>
      </c>
    </row>
    <row r="19" spans="1:5" x14ac:dyDescent="0.2">
      <c r="A19" s="14">
        <v>3232</v>
      </c>
      <c r="B19" s="12" t="s">
        <v>384</v>
      </c>
      <c r="C19" s="128">
        <v>0</v>
      </c>
      <c r="E19" s="4"/>
    </row>
    <row r="20" spans="1:5" x14ac:dyDescent="0.2">
      <c r="A20" s="14">
        <v>3233</v>
      </c>
      <c r="B20" s="12" t="s">
        <v>385</v>
      </c>
      <c r="C20" s="128">
        <v>0</v>
      </c>
    </row>
    <row r="21" spans="1:5" x14ac:dyDescent="0.2">
      <c r="A21" s="14">
        <v>3239</v>
      </c>
      <c r="B21" s="12" t="s">
        <v>386</v>
      </c>
      <c r="C21" s="128">
        <v>0</v>
      </c>
    </row>
    <row r="22" spans="1:5" x14ac:dyDescent="0.2">
      <c r="A22" s="14">
        <v>3240</v>
      </c>
      <c r="B22" s="12" t="s">
        <v>387</v>
      </c>
      <c r="C22" s="128">
        <f>SUM(C23:C25)</f>
        <v>0</v>
      </c>
    </row>
    <row r="23" spans="1:5" x14ac:dyDescent="0.2">
      <c r="A23" s="14">
        <v>3241</v>
      </c>
      <c r="B23" s="12" t="s">
        <v>388</v>
      </c>
      <c r="C23" s="128">
        <v>0</v>
      </c>
    </row>
    <row r="24" spans="1:5" x14ac:dyDescent="0.2">
      <c r="A24" s="14">
        <v>3242</v>
      </c>
      <c r="B24" s="12" t="s">
        <v>389</v>
      </c>
      <c r="C24" s="128">
        <v>0</v>
      </c>
    </row>
    <row r="25" spans="1:5" x14ac:dyDescent="0.2">
      <c r="A25" s="14">
        <v>3243</v>
      </c>
      <c r="B25" s="12" t="s">
        <v>390</v>
      </c>
      <c r="C25" s="128">
        <v>0</v>
      </c>
    </row>
    <row r="26" spans="1:5" x14ac:dyDescent="0.2">
      <c r="A26" s="14">
        <v>3250</v>
      </c>
      <c r="B26" s="12" t="s">
        <v>391</v>
      </c>
      <c r="C26" s="128">
        <f>SUM(C27:C29)</f>
        <v>0</v>
      </c>
    </row>
    <row r="27" spans="1:5" x14ac:dyDescent="0.2">
      <c r="A27" s="14">
        <v>3251</v>
      </c>
      <c r="B27" s="12" t="s">
        <v>392</v>
      </c>
      <c r="C27" s="128">
        <v>0</v>
      </c>
    </row>
    <row r="28" spans="1:5" x14ac:dyDescent="0.2">
      <c r="A28" s="14">
        <v>3252</v>
      </c>
      <c r="B28" s="12" t="s">
        <v>393</v>
      </c>
      <c r="C28" s="128">
        <v>0</v>
      </c>
    </row>
    <row r="29" spans="1:5" x14ac:dyDescent="0.2">
      <c r="A29" s="14">
        <v>3253</v>
      </c>
      <c r="B29" s="12" t="s">
        <v>577</v>
      </c>
      <c r="C29" s="128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9"/>
  <sheetViews>
    <sheetView zoomScaleNormal="100" workbookViewId="0">
      <selection activeCell="A46" sqref="A46:D46"/>
    </sheetView>
  </sheetViews>
  <sheetFormatPr baseColWidth="10" defaultColWidth="9.21875" defaultRowHeight="10.199999999999999" x14ac:dyDescent="0.2"/>
  <cols>
    <col min="1" max="1" width="10" style="12" customWidth="1"/>
    <col min="2" max="2" width="63.44140625" style="12" bestFit="1" customWidth="1"/>
    <col min="3" max="3" width="15.21875" style="12" bestFit="1" customWidth="1"/>
    <col min="4" max="4" width="16.44140625" style="12" bestFit="1" customWidth="1"/>
    <col min="5" max="5" width="24.21875" style="12" bestFit="1" customWidth="1"/>
    <col min="6" max="16384" width="9.21875" style="12"/>
  </cols>
  <sheetData>
    <row r="1" spans="1:5" s="16" customFormat="1" ht="19.05" customHeight="1" x14ac:dyDescent="0.3">
      <c r="A1" s="177" t="s">
        <v>589</v>
      </c>
      <c r="B1" s="177"/>
      <c r="C1" s="177"/>
      <c r="D1" s="10" t="s">
        <v>486</v>
      </c>
      <c r="E1" s="11">
        <v>2026</v>
      </c>
    </row>
    <row r="2" spans="1:5" s="16" customFormat="1" ht="19.05" customHeight="1" x14ac:dyDescent="0.3">
      <c r="A2" s="177" t="s">
        <v>493</v>
      </c>
      <c r="B2" s="177"/>
      <c r="C2" s="177"/>
      <c r="D2" s="10" t="s">
        <v>487</v>
      </c>
      <c r="E2" s="11" t="s">
        <v>489</v>
      </c>
    </row>
    <row r="3" spans="1:5" s="16" customFormat="1" ht="19.05" customHeight="1" x14ac:dyDescent="0.3">
      <c r="A3" s="177" t="s">
        <v>590</v>
      </c>
      <c r="B3" s="177"/>
      <c r="C3" s="177"/>
      <c r="D3" s="10" t="s">
        <v>488</v>
      </c>
      <c r="E3" s="11">
        <v>2</v>
      </c>
    </row>
    <row r="4" spans="1:5" s="16" customFormat="1" ht="19.05" customHeight="1" x14ac:dyDescent="0.3">
      <c r="A4" s="177" t="s">
        <v>504</v>
      </c>
      <c r="B4" s="177"/>
      <c r="C4" s="177"/>
      <c r="D4" s="10"/>
      <c r="E4" s="11"/>
    </row>
    <row r="5" spans="1:5" x14ac:dyDescent="0.2">
      <c r="A5" s="179" t="s">
        <v>113</v>
      </c>
      <c r="B5" s="179"/>
      <c r="C5" s="179"/>
      <c r="D5" s="179"/>
      <c r="E5" s="179"/>
    </row>
    <row r="7" spans="1:5" x14ac:dyDescent="0.2">
      <c r="A7" s="178" t="s">
        <v>567</v>
      </c>
      <c r="B7" s="178"/>
      <c r="C7" s="178"/>
      <c r="D7" s="178"/>
      <c r="E7" s="118"/>
    </row>
    <row r="8" spans="1:5" x14ac:dyDescent="0.2">
      <c r="A8" s="13" t="s">
        <v>84</v>
      </c>
      <c r="B8" s="13" t="s">
        <v>81</v>
      </c>
      <c r="C8" s="66">
        <v>2026</v>
      </c>
      <c r="D8" s="66">
        <v>2025</v>
      </c>
      <c r="E8" s="119"/>
    </row>
    <row r="9" spans="1:5" x14ac:dyDescent="0.2">
      <c r="A9" s="14">
        <v>1111</v>
      </c>
      <c r="B9" s="12" t="s">
        <v>394</v>
      </c>
      <c r="C9" s="128">
        <v>0</v>
      </c>
      <c r="D9" s="128">
        <v>0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28">
        <v>52160908.219999999</v>
      </c>
      <c r="D10" s="128">
        <v>31240241.379999999</v>
      </c>
    </row>
    <row r="11" spans="1:5" x14ac:dyDescent="0.2">
      <c r="A11" s="14">
        <v>1113</v>
      </c>
      <c r="B11" s="12" t="s">
        <v>396</v>
      </c>
      <c r="C11" s="128">
        <v>0</v>
      </c>
      <c r="D11" s="128">
        <v>0</v>
      </c>
    </row>
    <row r="12" spans="1:5" x14ac:dyDescent="0.2">
      <c r="A12" s="14">
        <v>1114</v>
      </c>
      <c r="B12" s="12" t="s">
        <v>114</v>
      </c>
      <c r="C12" s="128">
        <v>0</v>
      </c>
      <c r="D12" s="128">
        <v>0</v>
      </c>
    </row>
    <row r="13" spans="1:5" x14ac:dyDescent="0.2">
      <c r="A13" s="14">
        <v>1115</v>
      </c>
      <c r="B13" s="12" t="s">
        <v>115</v>
      </c>
      <c r="C13" s="128">
        <v>0</v>
      </c>
      <c r="D13" s="128">
        <v>0</v>
      </c>
    </row>
    <row r="14" spans="1:5" x14ac:dyDescent="0.2">
      <c r="A14" s="14">
        <v>1116</v>
      </c>
      <c r="B14" s="12" t="s">
        <v>397</v>
      </c>
      <c r="C14" s="128">
        <v>0</v>
      </c>
      <c r="D14" s="128">
        <v>0</v>
      </c>
    </row>
    <row r="15" spans="1:5" x14ac:dyDescent="0.2">
      <c r="A15" s="14">
        <v>1119</v>
      </c>
      <c r="B15" s="12" t="s">
        <v>398</v>
      </c>
      <c r="C15" s="128">
        <v>0</v>
      </c>
      <c r="D15" s="128">
        <v>0</v>
      </c>
    </row>
    <row r="16" spans="1:5" x14ac:dyDescent="0.2">
      <c r="A16" s="21">
        <v>1110</v>
      </c>
      <c r="B16" s="22" t="s">
        <v>507</v>
      </c>
      <c r="C16" s="129">
        <f>SUM(C9:C15)</f>
        <v>52160908.219999999</v>
      </c>
      <c r="D16" s="129">
        <f>SUM(D9:D15)</f>
        <v>31240241.379999999</v>
      </c>
    </row>
    <row r="19" spans="1:5" x14ac:dyDescent="0.2">
      <c r="A19" s="178" t="s">
        <v>568</v>
      </c>
      <c r="B19" s="178"/>
      <c r="C19" s="178"/>
      <c r="D19" s="178"/>
    </row>
    <row r="20" spans="1:5" x14ac:dyDescent="0.2">
      <c r="A20" s="13" t="s">
        <v>84</v>
      </c>
      <c r="B20" s="13" t="s">
        <v>81</v>
      </c>
      <c r="C20" s="66">
        <v>2026</v>
      </c>
      <c r="D20" s="66">
        <v>2025</v>
      </c>
    </row>
    <row r="21" spans="1:5" x14ac:dyDescent="0.2">
      <c r="A21" s="21">
        <v>1230</v>
      </c>
      <c r="B21" s="22" t="s">
        <v>144</v>
      </c>
      <c r="C21" s="129">
        <f>SUM(C22:C28)</f>
        <v>10432586.699999999</v>
      </c>
      <c r="D21" s="129">
        <f>SUM(D22:D28)</f>
        <v>34892493.399999999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28">
        <v>0</v>
      </c>
      <c r="D22" s="128">
        <v>0</v>
      </c>
    </row>
    <row r="23" spans="1:5" x14ac:dyDescent="0.2">
      <c r="A23" s="14">
        <v>1232</v>
      </c>
      <c r="B23" s="12" t="s">
        <v>146</v>
      </c>
      <c r="C23" s="128">
        <v>0</v>
      </c>
      <c r="D23" s="128">
        <v>0</v>
      </c>
    </row>
    <row r="24" spans="1:5" x14ac:dyDescent="0.2">
      <c r="A24" s="14">
        <v>1233</v>
      </c>
      <c r="B24" s="12" t="s">
        <v>147</v>
      </c>
      <c r="C24" s="128">
        <v>0</v>
      </c>
      <c r="D24" s="128">
        <v>0</v>
      </c>
    </row>
    <row r="25" spans="1:5" x14ac:dyDescent="0.2">
      <c r="A25" s="14">
        <v>1234</v>
      </c>
      <c r="B25" s="12" t="s">
        <v>148</v>
      </c>
      <c r="C25" s="128">
        <v>0</v>
      </c>
      <c r="D25" s="128">
        <v>0</v>
      </c>
    </row>
    <row r="26" spans="1:5" x14ac:dyDescent="0.2">
      <c r="A26" s="14">
        <v>1235</v>
      </c>
      <c r="B26" s="12" t="s">
        <v>149</v>
      </c>
      <c r="C26" s="128">
        <v>10432586.699999999</v>
      </c>
      <c r="D26" s="128">
        <v>34892493.399999999</v>
      </c>
    </row>
    <row r="27" spans="1:5" x14ac:dyDescent="0.2">
      <c r="A27" s="14">
        <v>1236</v>
      </c>
      <c r="B27" s="12" t="s">
        <v>150</v>
      </c>
      <c r="C27" s="128">
        <v>0</v>
      </c>
      <c r="D27" s="128">
        <v>0</v>
      </c>
    </row>
    <row r="28" spans="1:5" x14ac:dyDescent="0.2">
      <c r="A28" s="14">
        <v>1239</v>
      </c>
      <c r="B28" s="12" t="s">
        <v>151</v>
      </c>
      <c r="C28" s="128">
        <v>0</v>
      </c>
      <c r="D28" s="128">
        <v>0</v>
      </c>
    </row>
    <row r="29" spans="1:5" x14ac:dyDescent="0.2">
      <c r="A29" s="21">
        <v>1240</v>
      </c>
      <c r="B29" s="22" t="s">
        <v>152</v>
      </c>
      <c r="C29" s="129">
        <f>SUM(C30:C37)</f>
        <v>7425525.3300000001</v>
      </c>
      <c r="D29" s="129">
        <f>SUM(D30:D37)</f>
        <v>4850427.9399999995</v>
      </c>
    </row>
    <row r="30" spans="1:5" x14ac:dyDescent="0.2">
      <c r="A30" s="14">
        <v>1241</v>
      </c>
      <c r="B30" s="12" t="s">
        <v>153</v>
      </c>
      <c r="C30" s="128">
        <v>542569.12</v>
      </c>
      <c r="D30" s="128">
        <v>1628056.44</v>
      </c>
    </row>
    <row r="31" spans="1:5" x14ac:dyDescent="0.2">
      <c r="A31" s="14">
        <v>1242</v>
      </c>
      <c r="B31" s="12" t="s">
        <v>154</v>
      </c>
      <c r="C31" s="128">
        <v>64635.199999999997</v>
      </c>
      <c r="D31" s="128">
        <v>358335.26</v>
      </c>
    </row>
    <row r="32" spans="1:5" x14ac:dyDescent="0.2">
      <c r="A32" s="14">
        <v>1243</v>
      </c>
      <c r="B32" s="12" t="s">
        <v>155</v>
      </c>
      <c r="C32" s="128">
        <v>0</v>
      </c>
      <c r="D32" s="128">
        <v>0</v>
      </c>
    </row>
    <row r="33" spans="1:5" x14ac:dyDescent="0.2">
      <c r="A33" s="14">
        <v>1244</v>
      </c>
      <c r="B33" s="12" t="s">
        <v>156</v>
      </c>
      <c r="C33" s="128">
        <v>3299425.76</v>
      </c>
      <c r="D33" s="128">
        <v>834265.78</v>
      </c>
    </row>
    <row r="34" spans="1:5" x14ac:dyDescent="0.2">
      <c r="A34" s="14">
        <v>1245</v>
      </c>
      <c r="B34" s="12" t="s">
        <v>157</v>
      </c>
      <c r="C34" s="128">
        <v>3450000</v>
      </c>
      <c r="D34" s="128">
        <v>0</v>
      </c>
    </row>
    <row r="35" spans="1:5" x14ac:dyDescent="0.2">
      <c r="A35" s="14">
        <v>1246</v>
      </c>
      <c r="B35" s="12" t="s">
        <v>158</v>
      </c>
      <c r="C35" s="128">
        <v>68895.25</v>
      </c>
      <c r="D35" s="128">
        <v>1172859.8999999999</v>
      </c>
    </row>
    <row r="36" spans="1:5" x14ac:dyDescent="0.2">
      <c r="A36" s="14">
        <v>1247</v>
      </c>
      <c r="B36" s="12" t="s">
        <v>159</v>
      </c>
      <c r="C36" s="128">
        <v>0</v>
      </c>
      <c r="D36" s="128">
        <v>856910.56</v>
      </c>
    </row>
    <row r="37" spans="1:5" x14ac:dyDescent="0.2">
      <c r="A37" s="14">
        <v>1248</v>
      </c>
      <c r="B37" s="12" t="s">
        <v>160</v>
      </c>
      <c r="C37" s="128">
        <v>0</v>
      </c>
      <c r="D37" s="128">
        <v>0</v>
      </c>
    </row>
    <row r="38" spans="1:5" x14ac:dyDescent="0.2">
      <c r="A38" s="100">
        <v>1250</v>
      </c>
      <c r="B38" s="101" t="s">
        <v>162</v>
      </c>
      <c r="C38" s="130">
        <f>SUM(C39:C43)</f>
        <v>0</v>
      </c>
      <c r="D38" s="130">
        <f>SUM(D39:D43)</f>
        <v>50763</v>
      </c>
    </row>
    <row r="39" spans="1:5" x14ac:dyDescent="0.2">
      <c r="A39" s="102">
        <v>1251</v>
      </c>
      <c r="B39" s="103" t="s">
        <v>163</v>
      </c>
      <c r="C39" s="131">
        <v>0</v>
      </c>
      <c r="D39" s="131">
        <v>0</v>
      </c>
    </row>
    <row r="40" spans="1:5" x14ac:dyDescent="0.2">
      <c r="A40" s="102">
        <v>1252</v>
      </c>
      <c r="B40" s="103" t="s">
        <v>164</v>
      </c>
      <c r="C40" s="131">
        <v>0</v>
      </c>
      <c r="D40" s="131">
        <v>0</v>
      </c>
    </row>
    <row r="41" spans="1:5" x14ac:dyDescent="0.2">
      <c r="A41" s="102">
        <v>1253</v>
      </c>
      <c r="B41" s="103" t="s">
        <v>165</v>
      </c>
      <c r="C41" s="131">
        <v>0</v>
      </c>
      <c r="D41" s="131">
        <v>0</v>
      </c>
    </row>
    <row r="42" spans="1:5" x14ac:dyDescent="0.2">
      <c r="A42" s="102">
        <v>1254</v>
      </c>
      <c r="B42" s="103" t="s">
        <v>166</v>
      </c>
      <c r="C42" s="131">
        <v>0</v>
      </c>
      <c r="D42" s="131">
        <v>50763</v>
      </c>
    </row>
    <row r="43" spans="1:5" x14ac:dyDescent="0.2">
      <c r="A43" s="102">
        <v>1259</v>
      </c>
      <c r="B43" s="103" t="s">
        <v>167</v>
      </c>
      <c r="C43" s="131">
        <v>0</v>
      </c>
      <c r="D43" s="131">
        <v>0</v>
      </c>
    </row>
    <row r="44" spans="1:5" x14ac:dyDescent="0.2">
      <c r="B44" s="67" t="s">
        <v>508</v>
      </c>
      <c r="C44" s="129">
        <f>C21+C29+C38</f>
        <v>17858112.030000001</v>
      </c>
      <c r="D44" s="129">
        <f>D21+D29+D38</f>
        <v>39793684.339999996</v>
      </c>
    </row>
    <row r="46" spans="1:5" x14ac:dyDescent="0.2">
      <c r="A46" s="178" t="s">
        <v>569</v>
      </c>
      <c r="B46" s="178"/>
      <c r="C46" s="178"/>
      <c r="D46" s="178"/>
      <c r="E46" s="118"/>
    </row>
    <row r="47" spans="1:5" x14ac:dyDescent="0.2">
      <c r="A47" s="13" t="s">
        <v>84</v>
      </c>
      <c r="B47" s="13" t="s">
        <v>81</v>
      </c>
      <c r="C47" s="66">
        <v>2026</v>
      </c>
      <c r="D47" s="66">
        <v>2025</v>
      </c>
      <c r="E47" s="119"/>
    </row>
    <row r="48" spans="1:5" x14ac:dyDescent="0.2">
      <c r="A48" s="21">
        <v>3210</v>
      </c>
      <c r="B48" s="22" t="s">
        <v>578</v>
      </c>
      <c r="C48" s="129">
        <v>37695658.009999998</v>
      </c>
      <c r="D48" s="129">
        <v>470301.68</v>
      </c>
      <c r="E48" s="1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14"/>
      <c r="B49" s="67" t="s">
        <v>498</v>
      </c>
      <c r="C49" s="129">
        <f>C54+C66+C94+C97+C50</f>
        <v>24358114.75</v>
      </c>
      <c r="D49" s="129">
        <f>D54+D66+D94+D97+D50</f>
        <v>43628865.619999997</v>
      </c>
    </row>
    <row r="50" spans="1:4" x14ac:dyDescent="0.2">
      <c r="A50" s="79">
        <v>5100</v>
      </c>
      <c r="B50" s="80" t="s">
        <v>272</v>
      </c>
      <c r="C50" s="132">
        <f>SUM(C53+C51)</f>
        <v>0</v>
      </c>
      <c r="D50" s="132">
        <f>SUM(D53+D51)</f>
        <v>0</v>
      </c>
    </row>
    <row r="51" spans="1:4" x14ac:dyDescent="0.2">
      <c r="A51" s="105">
        <v>5120</v>
      </c>
      <c r="B51" s="116" t="s">
        <v>140</v>
      </c>
      <c r="C51" s="133">
        <f>C52</f>
        <v>0</v>
      </c>
      <c r="D51" s="133">
        <f>D52</f>
        <v>0</v>
      </c>
    </row>
    <row r="52" spans="1:4" x14ac:dyDescent="0.2">
      <c r="A52" s="98">
        <v>5120</v>
      </c>
      <c r="B52" s="117" t="s">
        <v>140</v>
      </c>
      <c r="C52" s="127">
        <v>0</v>
      </c>
      <c r="D52" s="127">
        <v>0</v>
      </c>
    </row>
    <row r="53" spans="1:4" x14ac:dyDescent="0.2">
      <c r="A53" s="81">
        <v>5130</v>
      </c>
      <c r="B53" s="82" t="s">
        <v>526</v>
      </c>
      <c r="C53" s="134">
        <v>0</v>
      </c>
      <c r="D53" s="134">
        <v>0</v>
      </c>
    </row>
    <row r="54" spans="1:4" x14ac:dyDescent="0.2">
      <c r="A54" s="21">
        <v>5400</v>
      </c>
      <c r="B54" s="22" t="s">
        <v>337</v>
      </c>
      <c r="C54" s="129">
        <f>C55+C57+C59+C61+C63</f>
        <v>822066.7</v>
      </c>
      <c r="D54" s="129">
        <f>D55+D57+D59+D61+D63</f>
        <v>843199.99</v>
      </c>
    </row>
    <row r="55" spans="1:4" x14ac:dyDescent="0.2">
      <c r="A55" s="14">
        <v>5410</v>
      </c>
      <c r="B55" s="12" t="s">
        <v>499</v>
      </c>
      <c r="C55" s="128">
        <f>C56</f>
        <v>822066.7</v>
      </c>
      <c r="D55" s="128">
        <f>D56</f>
        <v>843199.99</v>
      </c>
    </row>
    <row r="56" spans="1:4" x14ac:dyDescent="0.2">
      <c r="A56" s="14">
        <v>5411</v>
      </c>
      <c r="B56" s="12" t="s">
        <v>339</v>
      </c>
      <c r="C56" s="128">
        <v>822066.7</v>
      </c>
      <c r="D56" s="128">
        <v>843199.99</v>
      </c>
    </row>
    <row r="57" spans="1:4" x14ac:dyDescent="0.2">
      <c r="A57" s="14">
        <v>5420</v>
      </c>
      <c r="B57" s="12" t="s">
        <v>500</v>
      </c>
      <c r="C57" s="128">
        <f>C58</f>
        <v>0</v>
      </c>
      <c r="D57" s="128">
        <f>D58</f>
        <v>0</v>
      </c>
    </row>
    <row r="58" spans="1:4" x14ac:dyDescent="0.2">
      <c r="A58" s="14">
        <v>5421</v>
      </c>
      <c r="B58" s="12" t="s">
        <v>342</v>
      </c>
      <c r="C58" s="128">
        <v>0</v>
      </c>
      <c r="D58" s="128">
        <v>0</v>
      </c>
    </row>
    <row r="59" spans="1:4" x14ac:dyDescent="0.2">
      <c r="A59" s="14">
        <v>5430</v>
      </c>
      <c r="B59" s="12" t="s">
        <v>501</v>
      </c>
      <c r="C59" s="128">
        <f>C60</f>
        <v>0</v>
      </c>
      <c r="D59" s="128">
        <f>D60</f>
        <v>0</v>
      </c>
    </row>
    <row r="60" spans="1:4" x14ac:dyDescent="0.2">
      <c r="A60" s="14">
        <v>5431</v>
      </c>
      <c r="B60" s="12" t="s">
        <v>345</v>
      </c>
      <c r="C60" s="128">
        <v>0</v>
      </c>
      <c r="D60" s="128">
        <v>0</v>
      </c>
    </row>
    <row r="61" spans="1:4" x14ac:dyDescent="0.2">
      <c r="A61" s="14">
        <v>5440</v>
      </c>
      <c r="B61" s="12" t="s">
        <v>502</v>
      </c>
      <c r="C61" s="128">
        <f>C62</f>
        <v>0</v>
      </c>
      <c r="D61" s="128">
        <f>D62</f>
        <v>0</v>
      </c>
    </row>
    <row r="62" spans="1:4" x14ac:dyDescent="0.2">
      <c r="A62" s="14">
        <v>5441</v>
      </c>
      <c r="B62" s="12" t="s">
        <v>502</v>
      </c>
      <c r="C62" s="128">
        <v>0</v>
      </c>
      <c r="D62" s="128">
        <v>0</v>
      </c>
    </row>
    <row r="63" spans="1:4" x14ac:dyDescent="0.2">
      <c r="A63" s="14">
        <v>5450</v>
      </c>
      <c r="B63" s="12" t="s">
        <v>503</v>
      </c>
      <c r="C63" s="128">
        <f>SUM(C64:C65)</f>
        <v>0</v>
      </c>
      <c r="D63" s="128">
        <f>SUM(D64:D65)</f>
        <v>0</v>
      </c>
    </row>
    <row r="64" spans="1:4" x14ac:dyDescent="0.2">
      <c r="A64" s="14">
        <v>5451</v>
      </c>
      <c r="B64" s="12" t="s">
        <v>349</v>
      </c>
      <c r="C64" s="128">
        <v>0</v>
      </c>
      <c r="D64" s="128">
        <v>0</v>
      </c>
    </row>
    <row r="65" spans="1:4" x14ac:dyDescent="0.2">
      <c r="A65" s="14">
        <v>5452</v>
      </c>
      <c r="B65" s="12" t="s">
        <v>350</v>
      </c>
      <c r="C65" s="128">
        <v>0</v>
      </c>
      <c r="D65" s="128">
        <v>0</v>
      </c>
    </row>
    <row r="66" spans="1:4" x14ac:dyDescent="0.2">
      <c r="A66" s="21">
        <v>5500</v>
      </c>
      <c r="B66" s="22" t="s">
        <v>351</v>
      </c>
      <c r="C66" s="129">
        <f>C67+C76+C79+C85</f>
        <v>17528294.890000001</v>
      </c>
      <c r="D66" s="129">
        <f>D67+D76+D79+D85</f>
        <v>33372738.859999999</v>
      </c>
    </row>
    <row r="67" spans="1:4" x14ac:dyDescent="0.2">
      <c r="A67" s="14">
        <v>5510</v>
      </c>
      <c r="B67" s="12" t="s">
        <v>352</v>
      </c>
      <c r="C67" s="128">
        <f>SUM(C68:C75)</f>
        <v>17528294.890000001</v>
      </c>
      <c r="D67" s="128">
        <f>SUM(D68:D75)</f>
        <v>33372738.859999999</v>
      </c>
    </row>
    <row r="68" spans="1:4" x14ac:dyDescent="0.2">
      <c r="A68" s="14">
        <v>5511</v>
      </c>
      <c r="B68" s="12" t="s">
        <v>353</v>
      </c>
      <c r="C68" s="128">
        <v>0</v>
      </c>
      <c r="D68" s="128">
        <v>0</v>
      </c>
    </row>
    <row r="69" spans="1:4" x14ac:dyDescent="0.2">
      <c r="A69" s="14">
        <v>5512</v>
      </c>
      <c r="B69" s="12" t="s">
        <v>354</v>
      </c>
      <c r="C69" s="128">
        <v>0</v>
      </c>
      <c r="D69" s="128">
        <v>0</v>
      </c>
    </row>
    <row r="70" spans="1:4" x14ac:dyDescent="0.2">
      <c r="A70" s="14">
        <v>5513</v>
      </c>
      <c r="B70" s="12" t="s">
        <v>355</v>
      </c>
      <c r="C70" s="128">
        <v>1736795.56</v>
      </c>
      <c r="D70" s="128">
        <v>3473591.03</v>
      </c>
    </row>
    <row r="71" spans="1:4" x14ac:dyDescent="0.2">
      <c r="A71" s="14">
        <v>5514</v>
      </c>
      <c r="B71" s="12" t="s">
        <v>356</v>
      </c>
      <c r="C71" s="128">
        <v>0</v>
      </c>
      <c r="D71" s="128">
        <v>0</v>
      </c>
    </row>
    <row r="72" spans="1:4" x14ac:dyDescent="0.2">
      <c r="A72" s="14">
        <v>5515</v>
      </c>
      <c r="B72" s="12" t="s">
        <v>357</v>
      </c>
      <c r="C72" s="128">
        <v>15236299.630000001</v>
      </c>
      <c r="D72" s="128">
        <v>29772438.309999999</v>
      </c>
    </row>
    <row r="73" spans="1:4" x14ac:dyDescent="0.2">
      <c r="A73" s="14">
        <v>5516</v>
      </c>
      <c r="B73" s="12" t="s">
        <v>358</v>
      </c>
      <c r="C73" s="128">
        <v>0</v>
      </c>
      <c r="D73" s="128">
        <v>0</v>
      </c>
    </row>
    <row r="74" spans="1:4" x14ac:dyDescent="0.2">
      <c r="A74" s="14">
        <v>5517</v>
      </c>
      <c r="B74" s="12" t="s">
        <v>359</v>
      </c>
      <c r="C74" s="128">
        <v>53492.61</v>
      </c>
      <c r="D74" s="128">
        <v>126709.52</v>
      </c>
    </row>
    <row r="75" spans="1:4" x14ac:dyDescent="0.2">
      <c r="A75" s="14">
        <v>5518</v>
      </c>
      <c r="B75" s="12" t="s">
        <v>41</v>
      </c>
      <c r="C75" s="128">
        <v>501707.09</v>
      </c>
      <c r="D75" s="128">
        <v>0</v>
      </c>
    </row>
    <row r="76" spans="1:4" x14ac:dyDescent="0.2">
      <c r="A76" s="14">
        <v>5520</v>
      </c>
      <c r="B76" s="12" t="s">
        <v>40</v>
      </c>
      <c r="C76" s="128">
        <f>SUM(C77:C78)</f>
        <v>0</v>
      </c>
      <c r="D76" s="128">
        <f>SUM(D77:D78)</f>
        <v>0</v>
      </c>
    </row>
    <row r="77" spans="1:4" x14ac:dyDescent="0.2">
      <c r="A77" s="14">
        <v>5521</v>
      </c>
      <c r="B77" s="12" t="s">
        <v>360</v>
      </c>
      <c r="C77" s="128">
        <v>0</v>
      </c>
      <c r="D77" s="128">
        <v>0</v>
      </c>
    </row>
    <row r="78" spans="1:4" x14ac:dyDescent="0.2">
      <c r="A78" s="14">
        <v>5522</v>
      </c>
      <c r="B78" s="12" t="s">
        <v>361</v>
      </c>
      <c r="C78" s="128">
        <v>0</v>
      </c>
      <c r="D78" s="128">
        <v>0</v>
      </c>
    </row>
    <row r="79" spans="1:4" x14ac:dyDescent="0.2">
      <c r="A79" s="14">
        <v>5530</v>
      </c>
      <c r="B79" s="12" t="s">
        <v>362</v>
      </c>
      <c r="C79" s="128">
        <f>SUM(C80:C84)</f>
        <v>0</v>
      </c>
      <c r="D79" s="128">
        <f>SUM(D80:D84)</f>
        <v>0</v>
      </c>
    </row>
    <row r="80" spans="1:4" x14ac:dyDescent="0.2">
      <c r="A80" s="14">
        <v>5531</v>
      </c>
      <c r="B80" s="12" t="s">
        <v>363</v>
      </c>
      <c r="C80" s="128">
        <v>0</v>
      </c>
      <c r="D80" s="128">
        <v>0</v>
      </c>
    </row>
    <row r="81" spans="1:4" x14ac:dyDescent="0.2">
      <c r="A81" s="14">
        <v>5532</v>
      </c>
      <c r="B81" s="12" t="s">
        <v>364</v>
      </c>
      <c r="C81" s="128">
        <v>0</v>
      </c>
      <c r="D81" s="128">
        <v>0</v>
      </c>
    </row>
    <row r="82" spans="1:4" x14ac:dyDescent="0.2">
      <c r="A82" s="14">
        <v>5533</v>
      </c>
      <c r="B82" s="12" t="s">
        <v>365</v>
      </c>
      <c r="C82" s="128">
        <v>0</v>
      </c>
      <c r="D82" s="128">
        <v>0</v>
      </c>
    </row>
    <row r="83" spans="1:4" x14ac:dyDescent="0.2">
      <c r="A83" s="14">
        <v>5534</v>
      </c>
      <c r="B83" s="12" t="s">
        <v>366</v>
      </c>
      <c r="C83" s="128">
        <v>0</v>
      </c>
      <c r="D83" s="128">
        <v>0</v>
      </c>
    </row>
    <row r="84" spans="1:4" x14ac:dyDescent="0.2">
      <c r="A84" s="14">
        <v>5535</v>
      </c>
      <c r="B84" s="12" t="s">
        <v>367</v>
      </c>
      <c r="C84" s="128">
        <v>0</v>
      </c>
      <c r="D84" s="128">
        <v>0</v>
      </c>
    </row>
    <row r="85" spans="1:4" x14ac:dyDescent="0.2">
      <c r="A85" s="14">
        <v>5590</v>
      </c>
      <c r="B85" s="12" t="s">
        <v>368</v>
      </c>
      <c r="C85" s="128">
        <f>SUM(C86:C93)</f>
        <v>0</v>
      </c>
      <c r="D85" s="128">
        <f>SUM(D86:D93)</f>
        <v>0</v>
      </c>
    </row>
    <row r="86" spans="1:4" x14ac:dyDescent="0.2">
      <c r="A86" s="14">
        <v>5591</v>
      </c>
      <c r="B86" s="12" t="s">
        <v>369</v>
      </c>
      <c r="C86" s="128">
        <v>0</v>
      </c>
      <c r="D86" s="128">
        <v>0</v>
      </c>
    </row>
    <row r="87" spans="1:4" x14ac:dyDescent="0.2">
      <c r="A87" s="14">
        <v>5592</v>
      </c>
      <c r="B87" s="12" t="s">
        <v>370</v>
      </c>
      <c r="C87" s="128">
        <v>0</v>
      </c>
      <c r="D87" s="128">
        <v>0</v>
      </c>
    </row>
    <row r="88" spans="1:4" x14ac:dyDescent="0.2">
      <c r="A88" s="14">
        <v>5593</v>
      </c>
      <c r="B88" s="12" t="s">
        <v>371</v>
      </c>
      <c r="C88" s="128">
        <v>0</v>
      </c>
      <c r="D88" s="128">
        <v>0</v>
      </c>
    </row>
    <row r="89" spans="1:4" x14ac:dyDescent="0.2">
      <c r="A89" s="14">
        <v>5594</v>
      </c>
      <c r="B89" s="12" t="s">
        <v>372</v>
      </c>
      <c r="C89" s="128">
        <v>0</v>
      </c>
      <c r="D89" s="128">
        <v>0</v>
      </c>
    </row>
    <row r="90" spans="1:4" x14ac:dyDescent="0.2">
      <c r="A90" s="14">
        <v>5595</v>
      </c>
      <c r="B90" s="12" t="s">
        <v>373</v>
      </c>
      <c r="C90" s="128">
        <v>0</v>
      </c>
      <c r="D90" s="128">
        <v>0</v>
      </c>
    </row>
    <row r="91" spans="1:4" x14ac:dyDescent="0.2">
      <c r="A91" s="14">
        <v>5596</v>
      </c>
      <c r="B91" s="12" t="s">
        <v>268</v>
      </c>
      <c r="C91" s="128">
        <v>0</v>
      </c>
      <c r="D91" s="128">
        <v>0</v>
      </c>
    </row>
    <row r="92" spans="1:4" x14ac:dyDescent="0.2">
      <c r="A92" s="14">
        <v>5597</v>
      </c>
      <c r="B92" s="12" t="s">
        <v>374</v>
      </c>
      <c r="C92" s="128">
        <v>0</v>
      </c>
      <c r="D92" s="128">
        <v>0</v>
      </c>
    </row>
    <row r="93" spans="1:4" x14ac:dyDescent="0.2">
      <c r="A93" s="14">
        <v>5599</v>
      </c>
      <c r="B93" s="12" t="s">
        <v>375</v>
      </c>
      <c r="C93" s="128">
        <v>0</v>
      </c>
      <c r="D93" s="128">
        <v>0</v>
      </c>
    </row>
    <row r="94" spans="1:4" x14ac:dyDescent="0.2">
      <c r="A94" s="21">
        <v>5600</v>
      </c>
      <c r="B94" s="22" t="s">
        <v>39</v>
      </c>
      <c r="C94" s="129">
        <f>C95</f>
        <v>0</v>
      </c>
      <c r="D94" s="129">
        <f>D95</f>
        <v>1347685.08</v>
      </c>
    </row>
    <row r="95" spans="1:4" x14ac:dyDescent="0.2">
      <c r="A95" s="14">
        <v>5610</v>
      </c>
      <c r="B95" s="12" t="s">
        <v>376</v>
      </c>
      <c r="C95" s="128">
        <f>C96</f>
        <v>0</v>
      </c>
      <c r="D95" s="128">
        <f>D96</f>
        <v>1347685.08</v>
      </c>
    </row>
    <row r="96" spans="1:4" x14ac:dyDescent="0.2">
      <c r="A96" s="14">
        <v>5611</v>
      </c>
      <c r="B96" s="12" t="s">
        <v>377</v>
      </c>
      <c r="C96" s="128">
        <v>0</v>
      </c>
      <c r="D96" s="128">
        <v>1347685.08</v>
      </c>
    </row>
    <row r="97" spans="1:4" x14ac:dyDescent="0.2">
      <c r="A97" s="21">
        <v>2110</v>
      </c>
      <c r="B97" s="68" t="s">
        <v>509</v>
      </c>
      <c r="C97" s="129">
        <f>SUM(C98:C102)</f>
        <v>6007753.1600000001</v>
      </c>
      <c r="D97" s="129">
        <f>SUM(D98:D102)</f>
        <v>8065241.6900000004</v>
      </c>
    </row>
    <row r="98" spans="1:4" x14ac:dyDescent="0.2">
      <c r="A98" s="14">
        <v>2111</v>
      </c>
      <c r="B98" s="12" t="s">
        <v>510</v>
      </c>
      <c r="C98" s="128">
        <v>0</v>
      </c>
      <c r="D98" s="128">
        <v>94252.22</v>
      </c>
    </row>
    <row r="99" spans="1:4" x14ac:dyDescent="0.2">
      <c r="A99" s="14">
        <v>2112</v>
      </c>
      <c r="B99" s="12" t="s">
        <v>511</v>
      </c>
      <c r="C99" s="128">
        <v>925499.36</v>
      </c>
      <c r="D99" s="128">
        <v>2501598.7200000002</v>
      </c>
    </row>
    <row r="100" spans="1:4" x14ac:dyDescent="0.2">
      <c r="A100" s="14">
        <v>2112</v>
      </c>
      <c r="B100" s="12" t="s">
        <v>512</v>
      </c>
      <c r="C100" s="128">
        <v>4861966.58</v>
      </c>
      <c r="D100" s="128">
        <v>5134170.99</v>
      </c>
    </row>
    <row r="101" spans="1:4" x14ac:dyDescent="0.2">
      <c r="A101" s="14">
        <v>2115</v>
      </c>
      <c r="B101" s="12" t="s">
        <v>513</v>
      </c>
      <c r="C101" s="128">
        <v>220287.22</v>
      </c>
      <c r="D101" s="128">
        <v>335219.76</v>
      </c>
    </row>
    <row r="102" spans="1:4" x14ac:dyDescent="0.2">
      <c r="A102" s="14">
        <v>2114</v>
      </c>
      <c r="B102" s="12" t="s">
        <v>514</v>
      </c>
      <c r="C102" s="128">
        <v>0</v>
      </c>
      <c r="D102" s="128">
        <v>0</v>
      </c>
    </row>
    <row r="103" spans="1:4" x14ac:dyDescent="0.2">
      <c r="A103" s="81"/>
      <c r="B103" s="85" t="s">
        <v>527</v>
      </c>
      <c r="C103" s="132">
        <f>+C104+C106+C112</f>
        <v>0</v>
      </c>
      <c r="D103" s="132">
        <f>+D104+D106+D112</f>
        <v>0</v>
      </c>
    </row>
    <row r="104" spans="1:4" x14ac:dyDescent="0.2">
      <c r="A104" s="79">
        <v>1270</v>
      </c>
      <c r="B104" s="80" t="s">
        <v>168</v>
      </c>
      <c r="C104" s="135">
        <f>+C105</f>
        <v>0</v>
      </c>
      <c r="D104" s="135">
        <f>+D105</f>
        <v>0</v>
      </c>
    </row>
    <row r="105" spans="1:4" x14ac:dyDescent="0.2">
      <c r="A105" s="81">
        <v>1273</v>
      </c>
      <c r="B105" s="82" t="s">
        <v>528</v>
      </c>
      <c r="C105" s="136">
        <v>0</v>
      </c>
      <c r="D105" s="136">
        <v>0</v>
      </c>
    </row>
    <row r="106" spans="1:4" x14ac:dyDescent="0.2">
      <c r="A106" s="79">
        <v>1140</v>
      </c>
      <c r="B106" s="80" t="s">
        <v>580</v>
      </c>
      <c r="C106" s="143">
        <f>SUM(C107:C111)</f>
        <v>0</v>
      </c>
      <c r="D106" s="143">
        <f>SUM(D107:D111)</f>
        <v>0</v>
      </c>
    </row>
    <row r="107" spans="1:4" x14ac:dyDescent="0.2">
      <c r="A107" s="81">
        <v>1141</v>
      </c>
      <c r="B107" s="82" t="s">
        <v>133</v>
      </c>
      <c r="C107" s="144">
        <v>0</v>
      </c>
      <c r="D107" s="144">
        <v>0</v>
      </c>
    </row>
    <row r="108" spans="1:4" x14ac:dyDescent="0.2">
      <c r="A108" s="81">
        <v>1142</v>
      </c>
      <c r="B108" s="82" t="s">
        <v>134</v>
      </c>
      <c r="C108" s="144">
        <v>0</v>
      </c>
      <c r="D108" s="144">
        <v>0</v>
      </c>
    </row>
    <row r="109" spans="1:4" x14ac:dyDescent="0.2">
      <c r="A109" s="81">
        <v>1143</v>
      </c>
      <c r="B109" s="82" t="s">
        <v>135</v>
      </c>
      <c r="C109" s="144">
        <v>0</v>
      </c>
      <c r="D109" s="144">
        <v>0</v>
      </c>
    </row>
    <row r="110" spans="1:4" x14ac:dyDescent="0.2">
      <c r="A110" s="81">
        <v>1144</v>
      </c>
      <c r="B110" s="82" t="s">
        <v>136</v>
      </c>
      <c r="C110" s="144">
        <v>0</v>
      </c>
      <c r="D110" s="144">
        <v>0</v>
      </c>
    </row>
    <row r="111" spans="1:4" x14ac:dyDescent="0.2">
      <c r="A111" s="81">
        <v>1145</v>
      </c>
      <c r="B111" s="82" t="s">
        <v>137</v>
      </c>
      <c r="C111" s="144">
        <v>0</v>
      </c>
      <c r="D111" s="144">
        <v>0</v>
      </c>
    </row>
    <row r="112" spans="1:4" x14ac:dyDescent="0.2">
      <c r="A112" s="79">
        <v>1150</v>
      </c>
      <c r="B112" s="80" t="s">
        <v>139</v>
      </c>
      <c r="C112" s="143">
        <f>SUM(C113)</f>
        <v>0</v>
      </c>
      <c r="D112" s="143">
        <f>SUM(D113)</f>
        <v>0</v>
      </c>
    </row>
    <row r="113" spans="1:4" x14ac:dyDescent="0.2">
      <c r="A113" s="81">
        <v>1151</v>
      </c>
      <c r="B113" s="82" t="s">
        <v>140</v>
      </c>
      <c r="C113" s="144">
        <v>0</v>
      </c>
      <c r="D113" s="144">
        <v>0</v>
      </c>
    </row>
    <row r="114" spans="1:4" x14ac:dyDescent="0.2">
      <c r="A114" s="81"/>
      <c r="B114" s="85" t="s">
        <v>581</v>
      </c>
      <c r="C114" s="132">
        <f>+C115+C137</f>
        <v>3643949.66</v>
      </c>
      <c r="D114" s="132">
        <f>+D115+D137</f>
        <v>197021.23</v>
      </c>
    </row>
    <row r="115" spans="1:4" x14ac:dyDescent="0.2">
      <c r="A115" s="79">
        <v>4300</v>
      </c>
      <c r="B115" s="83" t="s">
        <v>254</v>
      </c>
      <c r="C115" s="135">
        <f>C129+C116+C119+C125+C127</f>
        <v>0</v>
      </c>
      <c r="D115" s="137">
        <f>D129+D116+D119+D125+D127</f>
        <v>0</v>
      </c>
    </row>
    <row r="116" spans="1:4" x14ac:dyDescent="0.2">
      <c r="A116" s="79">
        <v>4310</v>
      </c>
      <c r="B116" s="83" t="s">
        <v>255</v>
      </c>
      <c r="C116" s="135">
        <f>SUM(C117:C118)</f>
        <v>0</v>
      </c>
      <c r="D116" s="135">
        <f>SUM(D117:D118)</f>
        <v>0</v>
      </c>
    </row>
    <row r="117" spans="1:4" x14ac:dyDescent="0.2">
      <c r="A117" s="81">
        <v>4311</v>
      </c>
      <c r="B117" s="84" t="s">
        <v>423</v>
      </c>
      <c r="C117" s="136">
        <v>0</v>
      </c>
      <c r="D117" s="138">
        <v>0</v>
      </c>
    </row>
    <row r="118" spans="1:4" x14ac:dyDescent="0.2">
      <c r="A118" s="81">
        <v>4319</v>
      </c>
      <c r="B118" s="84" t="s">
        <v>256</v>
      </c>
      <c r="C118" s="136">
        <v>0</v>
      </c>
      <c r="D118" s="138">
        <v>0</v>
      </c>
    </row>
    <row r="119" spans="1:4" x14ac:dyDescent="0.2">
      <c r="A119" s="79">
        <v>4320</v>
      </c>
      <c r="B119" s="83" t="s">
        <v>257</v>
      </c>
      <c r="C119" s="135">
        <f>SUM(C120:C124)</f>
        <v>0</v>
      </c>
      <c r="D119" s="135">
        <f>SUM(D120:D124)</f>
        <v>0</v>
      </c>
    </row>
    <row r="120" spans="1:4" x14ac:dyDescent="0.2">
      <c r="A120" s="81">
        <v>4321</v>
      </c>
      <c r="B120" s="84" t="s">
        <v>258</v>
      </c>
      <c r="C120" s="136">
        <v>0</v>
      </c>
      <c r="D120" s="138">
        <v>0</v>
      </c>
    </row>
    <row r="121" spans="1:4" x14ac:dyDescent="0.2">
      <c r="A121" s="81">
        <v>4322</v>
      </c>
      <c r="B121" s="84" t="s">
        <v>259</v>
      </c>
      <c r="C121" s="136">
        <v>0</v>
      </c>
      <c r="D121" s="138">
        <v>0</v>
      </c>
    </row>
    <row r="122" spans="1:4" x14ac:dyDescent="0.2">
      <c r="A122" s="81">
        <v>4323</v>
      </c>
      <c r="B122" s="84" t="s">
        <v>260</v>
      </c>
      <c r="C122" s="136">
        <v>0</v>
      </c>
      <c r="D122" s="138">
        <v>0</v>
      </c>
    </row>
    <row r="123" spans="1:4" x14ac:dyDescent="0.2">
      <c r="A123" s="81">
        <v>4324</v>
      </c>
      <c r="B123" s="84" t="s">
        <v>261</v>
      </c>
      <c r="C123" s="136">
        <v>0</v>
      </c>
      <c r="D123" s="138">
        <v>0</v>
      </c>
    </row>
    <row r="124" spans="1:4" x14ac:dyDescent="0.2">
      <c r="A124" s="81">
        <v>4325</v>
      </c>
      <c r="B124" s="84" t="s">
        <v>262</v>
      </c>
      <c r="C124" s="136">
        <v>0</v>
      </c>
      <c r="D124" s="138">
        <v>0</v>
      </c>
    </row>
    <row r="125" spans="1:4" x14ac:dyDescent="0.2">
      <c r="A125" s="79">
        <v>4330</v>
      </c>
      <c r="B125" s="83" t="s">
        <v>263</v>
      </c>
      <c r="C125" s="135">
        <f>C126</f>
        <v>0</v>
      </c>
      <c r="D125" s="135">
        <f>D126</f>
        <v>0</v>
      </c>
    </row>
    <row r="126" spans="1:4" x14ac:dyDescent="0.2">
      <c r="A126" s="81">
        <v>4331</v>
      </c>
      <c r="B126" s="84" t="s">
        <v>263</v>
      </c>
      <c r="C126" s="136">
        <v>0</v>
      </c>
      <c r="D126" s="138">
        <v>0</v>
      </c>
    </row>
    <row r="127" spans="1:4" x14ac:dyDescent="0.2">
      <c r="A127" s="79">
        <v>4340</v>
      </c>
      <c r="B127" s="83" t="s">
        <v>264</v>
      </c>
      <c r="C127" s="135">
        <f>C128</f>
        <v>0</v>
      </c>
      <c r="D127" s="135">
        <f>D128</f>
        <v>0</v>
      </c>
    </row>
    <row r="128" spans="1:4" x14ac:dyDescent="0.2">
      <c r="A128" s="81">
        <v>4341</v>
      </c>
      <c r="B128" s="84" t="s">
        <v>264</v>
      </c>
      <c r="C128" s="136">
        <v>0</v>
      </c>
      <c r="D128" s="138">
        <v>0</v>
      </c>
    </row>
    <row r="129" spans="1:4" x14ac:dyDescent="0.2">
      <c r="A129" s="105">
        <v>4390</v>
      </c>
      <c r="B129" s="106" t="s">
        <v>265</v>
      </c>
      <c r="C129" s="139">
        <f>SUM(C130:C136)</f>
        <v>0</v>
      </c>
      <c r="D129" s="139">
        <f>SUM(D130:D136)</f>
        <v>0</v>
      </c>
    </row>
    <row r="130" spans="1:4" x14ac:dyDescent="0.2">
      <c r="A130" s="64">
        <v>4392</v>
      </c>
      <c r="B130" s="104" t="s">
        <v>266</v>
      </c>
      <c r="C130" s="140">
        <v>0</v>
      </c>
      <c r="D130" s="140">
        <v>0</v>
      </c>
    </row>
    <row r="131" spans="1:4" x14ac:dyDescent="0.2">
      <c r="A131" s="64">
        <v>4393</v>
      </c>
      <c r="B131" s="104" t="s">
        <v>424</v>
      </c>
      <c r="C131" s="140">
        <v>0</v>
      </c>
      <c r="D131" s="140">
        <v>0</v>
      </c>
    </row>
    <row r="132" spans="1:4" x14ac:dyDescent="0.2">
      <c r="A132" s="64">
        <v>4394</v>
      </c>
      <c r="B132" s="104" t="s">
        <v>267</v>
      </c>
      <c r="C132" s="140">
        <v>0</v>
      </c>
      <c r="D132" s="140">
        <v>0</v>
      </c>
    </row>
    <row r="133" spans="1:4" x14ac:dyDescent="0.2">
      <c r="A133" s="64">
        <v>4395</v>
      </c>
      <c r="B133" s="104" t="s">
        <v>268</v>
      </c>
      <c r="C133" s="140">
        <v>0</v>
      </c>
      <c r="D133" s="140">
        <v>0</v>
      </c>
    </row>
    <row r="134" spans="1:4" x14ac:dyDescent="0.2">
      <c r="A134" s="64">
        <v>4396</v>
      </c>
      <c r="B134" s="104" t="s">
        <v>269</v>
      </c>
      <c r="C134" s="140">
        <v>0</v>
      </c>
      <c r="D134" s="140">
        <v>0</v>
      </c>
    </row>
    <row r="135" spans="1:4" x14ac:dyDescent="0.2">
      <c r="A135" s="64">
        <v>4397</v>
      </c>
      <c r="B135" s="104" t="s">
        <v>425</v>
      </c>
      <c r="C135" s="140">
        <v>0</v>
      </c>
      <c r="D135" s="140">
        <v>0</v>
      </c>
    </row>
    <row r="136" spans="1:4" x14ac:dyDescent="0.2">
      <c r="A136" s="81">
        <v>4399</v>
      </c>
      <c r="B136" s="84" t="s">
        <v>265</v>
      </c>
      <c r="C136" s="136">
        <v>0</v>
      </c>
      <c r="D136" s="136">
        <v>0</v>
      </c>
    </row>
    <row r="137" spans="1:4" x14ac:dyDescent="0.2">
      <c r="A137" s="21">
        <v>1120</v>
      </c>
      <c r="B137" s="68" t="s">
        <v>515</v>
      </c>
      <c r="C137" s="129">
        <f>SUM(C138:C146)</f>
        <v>3643949.66</v>
      </c>
      <c r="D137" s="129">
        <f>SUM(D138:D146)</f>
        <v>197021.23</v>
      </c>
    </row>
    <row r="138" spans="1:4" x14ac:dyDescent="0.2">
      <c r="A138" s="14">
        <v>1124</v>
      </c>
      <c r="B138" s="69" t="s">
        <v>516</v>
      </c>
      <c r="C138" s="141">
        <v>2689.09</v>
      </c>
      <c r="D138" s="128">
        <v>0.13</v>
      </c>
    </row>
    <row r="139" spans="1:4" x14ac:dyDescent="0.2">
      <c r="A139" s="14">
        <v>1124</v>
      </c>
      <c r="B139" s="69" t="s">
        <v>517</v>
      </c>
      <c r="C139" s="141">
        <v>0</v>
      </c>
      <c r="D139" s="128">
        <v>0</v>
      </c>
    </row>
    <row r="140" spans="1:4" x14ac:dyDescent="0.2">
      <c r="A140" s="14">
        <v>1124</v>
      </c>
      <c r="B140" s="69" t="s">
        <v>518</v>
      </c>
      <c r="C140" s="141">
        <v>0</v>
      </c>
      <c r="D140" s="128">
        <v>0</v>
      </c>
    </row>
    <row r="141" spans="1:4" x14ac:dyDescent="0.2">
      <c r="A141" s="14">
        <v>1124</v>
      </c>
      <c r="B141" s="69" t="s">
        <v>519</v>
      </c>
      <c r="C141" s="141">
        <v>3525070.1</v>
      </c>
      <c r="D141" s="128">
        <v>197021.82</v>
      </c>
    </row>
    <row r="142" spans="1:4" x14ac:dyDescent="0.2">
      <c r="A142" s="14">
        <v>1124</v>
      </c>
      <c r="B142" s="69" t="s">
        <v>520</v>
      </c>
      <c r="C142" s="128">
        <v>5013.43</v>
      </c>
      <c r="D142" s="128">
        <v>-0.38</v>
      </c>
    </row>
    <row r="143" spans="1:4" x14ac:dyDescent="0.2">
      <c r="A143" s="14">
        <v>1124</v>
      </c>
      <c r="B143" s="69" t="s">
        <v>521</v>
      </c>
      <c r="C143" s="128">
        <v>21325.040000000001</v>
      </c>
      <c r="D143" s="128">
        <v>-0.34</v>
      </c>
    </row>
    <row r="144" spans="1:4" x14ac:dyDescent="0.2">
      <c r="A144" s="14">
        <v>1122</v>
      </c>
      <c r="B144" s="69" t="s">
        <v>522</v>
      </c>
      <c r="C144" s="128">
        <v>0</v>
      </c>
      <c r="D144" s="128">
        <v>0</v>
      </c>
    </row>
    <row r="145" spans="1:4" x14ac:dyDescent="0.2">
      <c r="A145" s="14">
        <v>1122</v>
      </c>
      <c r="B145" s="69" t="s">
        <v>523</v>
      </c>
      <c r="C145" s="141">
        <v>0</v>
      </c>
      <c r="D145" s="128">
        <v>0</v>
      </c>
    </row>
    <row r="146" spans="1:4" x14ac:dyDescent="0.2">
      <c r="A146" s="14">
        <v>1122</v>
      </c>
      <c r="B146" s="69" t="s">
        <v>524</v>
      </c>
      <c r="C146" s="128">
        <v>89852</v>
      </c>
      <c r="D146" s="128">
        <v>0</v>
      </c>
    </row>
    <row r="147" spans="1:4" x14ac:dyDescent="0.2">
      <c r="A147" s="14"/>
      <c r="B147" s="70" t="s">
        <v>525</v>
      </c>
      <c r="C147" s="129">
        <f>C48+C49-C103-C114</f>
        <v>58409823.099999994</v>
      </c>
      <c r="D147" s="129">
        <f>D48+D49-D103-D114</f>
        <v>43902146.07</v>
      </c>
    </row>
    <row r="148" spans="1:4" x14ac:dyDescent="0.2">
      <c r="C148" s="128"/>
    </row>
    <row r="149" spans="1:4" x14ac:dyDescent="0.2">
      <c r="A149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topLeftCell="A3" workbookViewId="0">
      <selection activeCell="E15" sqref="E15"/>
    </sheetView>
  </sheetViews>
  <sheetFormatPr baseColWidth="10" defaultColWidth="11.44140625" defaultRowHeight="10.199999999999999" x14ac:dyDescent="0.2"/>
  <cols>
    <col min="1" max="1" width="3.21875" style="18" customWidth="1"/>
    <col min="2" max="2" width="69.5546875" style="18" customWidth="1"/>
    <col min="3" max="3" width="20.77734375" style="18" customWidth="1"/>
    <col min="4" max="16384" width="11.44140625" style="18"/>
  </cols>
  <sheetData>
    <row r="1" spans="1:3" s="17" customFormat="1" ht="18" customHeight="1" x14ac:dyDescent="0.3">
      <c r="A1" s="181" t="s">
        <v>589</v>
      </c>
      <c r="B1" s="182"/>
      <c r="C1" s="183"/>
    </row>
    <row r="2" spans="1:3" s="17" customFormat="1" ht="18" customHeight="1" x14ac:dyDescent="0.3">
      <c r="A2" s="184" t="s">
        <v>494</v>
      </c>
      <c r="B2" s="185"/>
      <c r="C2" s="186"/>
    </row>
    <row r="3" spans="1:3" s="17" customFormat="1" ht="18" customHeight="1" x14ac:dyDescent="0.3">
      <c r="A3" s="184" t="s">
        <v>590</v>
      </c>
      <c r="B3" s="185"/>
      <c r="C3" s="186"/>
    </row>
    <row r="4" spans="1:3" s="19" customFormat="1" ht="18" customHeight="1" x14ac:dyDescent="0.2">
      <c r="A4" s="187" t="s">
        <v>495</v>
      </c>
      <c r="B4" s="188"/>
      <c r="C4" s="189"/>
    </row>
    <row r="5" spans="1:3" s="19" customFormat="1" ht="18" customHeight="1" x14ac:dyDescent="0.2">
      <c r="A5" s="190" t="s">
        <v>399</v>
      </c>
      <c r="B5" s="191"/>
      <c r="C5" s="111">
        <v>2026</v>
      </c>
    </row>
    <row r="6" spans="1:3" x14ac:dyDescent="0.2">
      <c r="A6" s="30" t="s">
        <v>428</v>
      </c>
      <c r="B6" s="30"/>
      <c r="C6" s="71">
        <v>226963809.34999999</v>
      </c>
    </row>
    <row r="7" spans="1:3" x14ac:dyDescent="0.2">
      <c r="A7" s="31"/>
      <c r="B7" s="32"/>
      <c r="C7" s="33"/>
    </row>
    <row r="8" spans="1:3" x14ac:dyDescent="0.2">
      <c r="A8" s="40" t="s">
        <v>429</v>
      </c>
      <c r="B8" s="40"/>
      <c r="C8" s="72">
        <f>SUM(C9:C14)</f>
        <v>0</v>
      </c>
    </row>
    <row r="9" spans="1:3" x14ac:dyDescent="0.2">
      <c r="A9" s="47" t="s">
        <v>430</v>
      </c>
      <c r="B9" s="46" t="s">
        <v>255</v>
      </c>
      <c r="C9" s="73">
        <v>0</v>
      </c>
    </row>
    <row r="10" spans="1:3" x14ac:dyDescent="0.2">
      <c r="A10" s="34" t="s">
        <v>431</v>
      </c>
      <c r="B10" s="35" t="s">
        <v>440</v>
      </c>
      <c r="C10" s="73">
        <v>0</v>
      </c>
    </row>
    <row r="11" spans="1:3" x14ac:dyDescent="0.2">
      <c r="A11" s="34" t="s">
        <v>432</v>
      </c>
      <c r="B11" s="35" t="s">
        <v>263</v>
      </c>
      <c r="C11" s="73">
        <v>0</v>
      </c>
    </row>
    <row r="12" spans="1:3" x14ac:dyDescent="0.2">
      <c r="A12" s="34" t="s">
        <v>433</v>
      </c>
      <c r="B12" s="35" t="s">
        <v>264</v>
      </c>
      <c r="C12" s="73">
        <v>0</v>
      </c>
    </row>
    <row r="13" spans="1:3" x14ac:dyDescent="0.2">
      <c r="A13" s="34" t="s">
        <v>434</v>
      </c>
      <c r="B13" s="35" t="s">
        <v>265</v>
      </c>
      <c r="C13" s="73">
        <v>0</v>
      </c>
    </row>
    <row r="14" spans="1:3" x14ac:dyDescent="0.2">
      <c r="A14" s="36" t="s">
        <v>435</v>
      </c>
      <c r="B14" s="37" t="s">
        <v>436</v>
      </c>
      <c r="C14" s="73">
        <v>0</v>
      </c>
    </row>
    <row r="15" spans="1:3" x14ac:dyDescent="0.2">
      <c r="A15" s="31"/>
      <c r="B15" s="38"/>
      <c r="C15" s="39"/>
    </row>
    <row r="16" spans="1:3" x14ac:dyDescent="0.2">
      <c r="A16" s="40" t="s">
        <v>574</v>
      </c>
      <c r="B16" s="32"/>
      <c r="C16" s="72">
        <f>SUM(C17:C19)</f>
        <v>0</v>
      </c>
    </row>
    <row r="17" spans="1:3" x14ac:dyDescent="0.2">
      <c r="A17" s="41">
        <v>3.1</v>
      </c>
      <c r="B17" s="35" t="s">
        <v>439</v>
      </c>
      <c r="C17" s="73">
        <v>0</v>
      </c>
    </row>
    <row r="18" spans="1:3" x14ac:dyDescent="0.2">
      <c r="A18" s="42">
        <v>3.2</v>
      </c>
      <c r="B18" s="35" t="s">
        <v>437</v>
      </c>
      <c r="C18" s="73">
        <v>0</v>
      </c>
    </row>
    <row r="19" spans="1:3" x14ac:dyDescent="0.2">
      <c r="A19" s="42">
        <v>3.3</v>
      </c>
      <c r="B19" s="37" t="s">
        <v>438</v>
      </c>
      <c r="C19" s="74">
        <v>0</v>
      </c>
    </row>
    <row r="20" spans="1:3" x14ac:dyDescent="0.2">
      <c r="A20" s="31"/>
      <c r="B20" s="43"/>
      <c r="C20" s="44"/>
    </row>
    <row r="21" spans="1:3" x14ac:dyDescent="0.2">
      <c r="A21" s="45" t="s">
        <v>529</v>
      </c>
      <c r="B21" s="45"/>
      <c r="C21" s="71">
        <f>C6+C8-C16</f>
        <v>226963809.34999999</v>
      </c>
    </row>
    <row r="23" spans="1:3" ht="21" customHeight="1" x14ac:dyDescent="0.2">
      <c r="A23" s="180" t="s">
        <v>506</v>
      </c>
      <c r="B23" s="180"/>
      <c r="C23" s="180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20" workbookViewId="0">
      <selection activeCell="E35" sqref="E35"/>
    </sheetView>
  </sheetViews>
  <sheetFormatPr baseColWidth="10" defaultColWidth="11.44140625" defaultRowHeight="10.199999999999999" x14ac:dyDescent="0.2"/>
  <cols>
    <col min="1" max="1" width="3.77734375" style="18" customWidth="1"/>
    <col min="2" max="2" width="62.21875" style="18" customWidth="1"/>
    <col min="3" max="3" width="17.77734375" style="18" customWidth="1"/>
    <col min="4" max="16384" width="11.44140625" style="18"/>
  </cols>
  <sheetData>
    <row r="1" spans="1:3" s="20" customFormat="1" ht="19.05" customHeight="1" x14ac:dyDescent="0.3">
      <c r="A1" s="192" t="s">
        <v>589</v>
      </c>
      <c r="B1" s="193"/>
      <c r="C1" s="194"/>
    </row>
    <row r="2" spans="1:3" s="20" customFormat="1" ht="19.05" customHeight="1" x14ac:dyDescent="0.3">
      <c r="A2" s="195" t="s">
        <v>496</v>
      </c>
      <c r="B2" s="196"/>
      <c r="C2" s="197"/>
    </row>
    <row r="3" spans="1:3" s="20" customFormat="1" ht="19.05" customHeight="1" x14ac:dyDescent="0.3">
      <c r="A3" s="195" t="s">
        <v>590</v>
      </c>
      <c r="B3" s="196"/>
      <c r="C3" s="197"/>
    </row>
    <row r="4" spans="1:3" x14ac:dyDescent="0.2">
      <c r="A4" s="187" t="s">
        <v>495</v>
      </c>
      <c r="B4" s="188"/>
      <c r="C4" s="189"/>
    </row>
    <row r="5" spans="1:3" ht="22.2" customHeight="1" x14ac:dyDescent="0.2">
      <c r="A5" s="198" t="s">
        <v>399</v>
      </c>
      <c r="B5" s="199"/>
      <c r="C5" s="111">
        <v>2026</v>
      </c>
    </row>
    <row r="6" spans="1:3" x14ac:dyDescent="0.2">
      <c r="A6" s="55" t="s">
        <v>441</v>
      </c>
      <c r="B6" s="30"/>
      <c r="C6" s="75">
        <v>199753893.16999999</v>
      </c>
    </row>
    <row r="7" spans="1:3" x14ac:dyDescent="0.2">
      <c r="A7" s="49"/>
      <c r="B7" s="32"/>
      <c r="C7" s="50"/>
    </row>
    <row r="8" spans="1:3" x14ac:dyDescent="0.2">
      <c r="A8" s="40" t="s">
        <v>442</v>
      </c>
      <c r="B8" s="51"/>
      <c r="C8" s="72">
        <f>SUM(C9:C29)</f>
        <v>28014036.719999999</v>
      </c>
    </row>
    <row r="9" spans="1:3" x14ac:dyDescent="0.2">
      <c r="A9" s="65">
        <v>2.1</v>
      </c>
      <c r="B9" s="56" t="s">
        <v>283</v>
      </c>
      <c r="C9" s="76">
        <v>0</v>
      </c>
    </row>
    <row r="10" spans="1:3" x14ac:dyDescent="0.2">
      <c r="A10" s="65">
        <v>2.2000000000000002</v>
      </c>
      <c r="B10" s="56" t="s">
        <v>280</v>
      </c>
      <c r="C10" s="76">
        <v>0</v>
      </c>
    </row>
    <row r="11" spans="1:3" x14ac:dyDescent="0.2">
      <c r="A11" s="61">
        <v>2.2999999999999998</v>
      </c>
      <c r="B11" s="48" t="s">
        <v>153</v>
      </c>
      <c r="C11" s="76">
        <v>542569.12</v>
      </c>
    </row>
    <row r="12" spans="1:3" x14ac:dyDescent="0.2">
      <c r="A12" s="61">
        <v>2.4</v>
      </c>
      <c r="B12" s="48" t="s">
        <v>154</v>
      </c>
      <c r="C12" s="76">
        <v>64635.199999999997</v>
      </c>
    </row>
    <row r="13" spans="1:3" x14ac:dyDescent="0.2">
      <c r="A13" s="61">
        <v>2.5</v>
      </c>
      <c r="B13" s="48" t="s">
        <v>155</v>
      </c>
      <c r="C13" s="76">
        <v>0</v>
      </c>
    </row>
    <row r="14" spans="1:3" x14ac:dyDescent="0.2">
      <c r="A14" s="61">
        <v>2.6</v>
      </c>
      <c r="B14" s="48" t="s">
        <v>156</v>
      </c>
      <c r="C14" s="76">
        <v>3299425.76</v>
      </c>
    </row>
    <row r="15" spans="1:3" x14ac:dyDescent="0.2">
      <c r="A15" s="61">
        <v>2.7</v>
      </c>
      <c r="B15" s="48" t="s">
        <v>157</v>
      </c>
      <c r="C15" s="76">
        <v>3450000</v>
      </c>
    </row>
    <row r="16" spans="1:3" x14ac:dyDescent="0.2">
      <c r="A16" s="61">
        <v>2.8</v>
      </c>
      <c r="B16" s="48" t="s">
        <v>158</v>
      </c>
      <c r="C16" s="76">
        <v>188895.32</v>
      </c>
    </row>
    <row r="17" spans="1:3" x14ac:dyDescent="0.2">
      <c r="A17" s="61">
        <v>2.9</v>
      </c>
      <c r="B17" s="48" t="s">
        <v>160</v>
      </c>
      <c r="C17" s="76">
        <v>0</v>
      </c>
    </row>
    <row r="18" spans="1:3" x14ac:dyDescent="0.2">
      <c r="A18" s="61" t="s">
        <v>443</v>
      </c>
      <c r="B18" s="48" t="s">
        <v>444</v>
      </c>
      <c r="C18" s="76">
        <v>0</v>
      </c>
    </row>
    <row r="19" spans="1:3" x14ac:dyDescent="0.2">
      <c r="A19" s="61" t="s">
        <v>469</v>
      </c>
      <c r="B19" s="48" t="s">
        <v>162</v>
      </c>
      <c r="C19" s="76">
        <v>0</v>
      </c>
    </row>
    <row r="20" spans="1:3" x14ac:dyDescent="0.2">
      <c r="A20" s="61" t="s">
        <v>470</v>
      </c>
      <c r="B20" s="48" t="s">
        <v>445</v>
      </c>
      <c r="C20" s="76">
        <v>10968513.32</v>
      </c>
    </row>
    <row r="21" spans="1:3" x14ac:dyDescent="0.2">
      <c r="A21" s="61" t="s">
        <v>471</v>
      </c>
      <c r="B21" s="48" t="s">
        <v>446</v>
      </c>
      <c r="C21" s="76">
        <v>0</v>
      </c>
    </row>
    <row r="22" spans="1:3" x14ac:dyDescent="0.2">
      <c r="A22" s="61" t="s">
        <v>472</v>
      </c>
      <c r="B22" s="48" t="s">
        <v>447</v>
      </c>
      <c r="C22" s="76">
        <v>0</v>
      </c>
    </row>
    <row r="23" spans="1:3" x14ac:dyDescent="0.2">
      <c r="A23" s="61" t="s">
        <v>448</v>
      </c>
      <c r="B23" s="48" t="s">
        <v>449</v>
      </c>
      <c r="C23" s="76">
        <v>0</v>
      </c>
    </row>
    <row r="24" spans="1:3" x14ac:dyDescent="0.2">
      <c r="A24" s="61" t="s">
        <v>450</v>
      </c>
      <c r="B24" s="48" t="s">
        <v>451</v>
      </c>
      <c r="C24" s="76">
        <v>0</v>
      </c>
    </row>
    <row r="25" spans="1:3" x14ac:dyDescent="0.2">
      <c r="A25" s="61" t="s">
        <v>452</v>
      </c>
      <c r="B25" s="48" t="s">
        <v>453</v>
      </c>
      <c r="C25" s="76">
        <v>0</v>
      </c>
    </row>
    <row r="26" spans="1:3" x14ac:dyDescent="0.2">
      <c r="A26" s="61" t="s">
        <v>454</v>
      </c>
      <c r="B26" s="48" t="s">
        <v>455</v>
      </c>
      <c r="C26" s="76">
        <v>0</v>
      </c>
    </row>
    <row r="27" spans="1:3" x14ac:dyDescent="0.2">
      <c r="A27" s="61" t="s">
        <v>456</v>
      </c>
      <c r="B27" s="48" t="s">
        <v>457</v>
      </c>
      <c r="C27" s="76">
        <v>9499998</v>
      </c>
    </row>
    <row r="28" spans="1:3" x14ac:dyDescent="0.2">
      <c r="A28" s="61" t="s">
        <v>458</v>
      </c>
      <c r="B28" s="48" t="s">
        <v>459</v>
      </c>
      <c r="C28" s="76">
        <v>0</v>
      </c>
    </row>
    <row r="29" spans="1:3" x14ac:dyDescent="0.2">
      <c r="A29" s="61" t="s">
        <v>460</v>
      </c>
      <c r="B29" s="56" t="s">
        <v>461</v>
      </c>
      <c r="C29" s="76">
        <v>0</v>
      </c>
    </row>
    <row r="30" spans="1:3" x14ac:dyDescent="0.2">
      <c r="A30" s="62"/>
      <c r="B30" s="57"/>
      <c r="C30" s="58"/>
    </row>
    <row r="31" spans="1:3" x14ac:dyDescent="0.2">
      <c r="A31" s="59" t="s">
        <v>462</v>
      </c>
      <c r="B31" s="60"/>
      <c r="C31" s="77">
        <f>SUM(C32:C38)</f>
        <v>17528294.890000001</v>
      </c>
    </row>
    <row r="32" spans="1:3" x14ac:dyDescent="0.2">
      <c r="A32" s="61" t="s">
        <v>463</v>
      </c>
      <c r="B32" s="48" t="s">
        <v>352</v>
      </c>
      <c r="C32" s="76">
        <v>17528294.890000001</v>
      </c>
    </row>
    <row r="33" spans="1:3" x14ac:dyDescent="0.2">
      <c r="A33" s="61" t="s">
        <v>464</v>
      </c>
      <c r="B33" s="48" t="s">
        <v>40</v>
      </c>
      <c r="C33" s="76">
        <v>0</v>
      </c>
    </row>
    <row r="34" spans="1:3" x14ac:dyDescent="0.2">
      <c r="A34" s="61" t="s">
        <v>465</v>
      </c>
      <c r="B34" s="48" t="s">
        <v>362</v>
      </c>
      <c r="C34" s="76">
        <v>0</v>
      </c>
    </row>
    <row r="35" spans="1:3" x14ac:dyDescent="0.2">
      <c r="A35" s="61" t="s">
        <v>466</v>
      </c>
      <c r="B35" s="48" t="s">
        <v>368</v>
      </c>
      <c r="C35" s="76">
        <v>0</v>
      </c>
    </row>
    <row r="36" spans="1:3" x14ac:dyDescent="0.2">
      <c r="A36" s="61" t="s">
        <v>467</v>
      </c>
      <c r="B36" s="48" t="s">
        <v>376</v>
      </c>
      <c r="C36" s="76">
        <v>0</v>
      </c>
    </row>
    <row r="37" spans="1:3" x14ac:dyDescent="0.2">
      <c r="A37" s="61" t="s">
        <v>531</v>
      </c>
      <c r="B37" s="48" t="s">
        <v>575</v>
      </c>
      <c r="C37" s="76">
        <v>0</v>
      </c>
    </row>
    <row r="38" spans="1:3" x14ac:dyDescent="0.2">
      <c r="A38" s="61" t="s">
        <v>532</v>
      </c>
      <c r="B38" s="56" t="s">
        <v>468</v>
      </c>
      <c r="C38" s="78">
        <v>0</v>
      </c>
    </row>
    <row r="39" spans="1:3" x14ac:dyDescent="0.2">
      <c r="A39" s="49"/>
      <c r="B39" s="52"/>
      <c r="C39" s="53"/>
    </row>
    <row r="40" spans="1:3" x14ac:dyDescent="0.2">
      <c r="A40" s="54" t="s">
        <v>530</v>
      </c>
      <c r="B40" s="30"/>
      <c r="C40" s="71">
        <f>C6-C8+C31</f>
        <v>189268151.33999997</v>
      </c>
    </row>
    <row r="42" spans="1:3" ht="24" customHeight="1" x14ac:dyDescent="0.2">
      <c r="A42" s="180" t="s">
        <v>506</v>
      </c>
      <c r="B42" s="180"/>
      <c r="C42" s="180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9"/>
  <sheetViews>
    <sheetView topLeftCell="A22" zoomScale="120" zoomScaleNormal="120" workbookViewId="0">
      <selection activeCell="D56" sqref="D56"/>
    </sheetView>
  </sheetViews>
  <sheetFormatPr baseColWidth="10" defaultColWidth="9.21875" defaultRowHeight="10.199999999999999" x14ac:dyDescent="0.2"/>
  <cols>
    <col min="1" max="1" width="10" style="12" customWidth="1"/>
    <col min="2" max="2" width="68.5546875" style="12" bestFit="1" customWidth="1"/>
    <col min="3" max="3" width="17.44140625" style="12" bestFit="1" customWidth="1"/>
    <col min="4" max="5" width="23.77734375" style="12" bestFit="1" customWidth="1"/>
    <col min="6" max="6" width="19.21875" style="12" customWidth="1"/>
    <col min="7" max="7" width="24.21875" style="12" bestFit="1" customWidth="1"/>
    <col min="8" max="10" width="20.21875" style="12" customWidth="1"/>
    <col min="11" max="16384" width="9.21875" style="12"/>
  </cols>
  <sheetData>
    <row r="1" spans="1:10" ht="19.05" customHeight="1" x14ac:dyDescent="0.2">
      <c r="A1" s="177" t="s">
        <v>589</v>
      </c>
      <c r="B1" s="201"/>
      <c r="C1" s="201"/>
      <c r="D1" s="201"/>
      <c r="E1" s="201"/>
      <c r="F1" s="201"/>
      <c r="G1" s="10" t="s">
        <v>486</v>
      </c>
      <c r="H1" s="11">
        <v>2026</v>
      </c>
    </row>
    <row r="2" spans="1:10" ht="19.05" customHeight="1" x14ac:dyDescent="0.2">
      <c r="A2" s="177" t="s">
        <v>497</v>
      </c>
      <c r="B2" s="201"/>
      <c r="C2" s="201"/>
      <c r="D2" s="201"/>
      <c r="E2" s="201"/>
      <c r="F2" s="201"/>
      <c r="G2" s="10" t="s">
        <v>487</v>
      </c>
      <c r="H2" s="11" t="s">
        <v>489</v>
      </c>
    </row>
    <row r="3" spans="1:10" ht="19.05" customHeight="1" x14ac:dyDescent="0.2">
      <c r="A3" s="202" t="s">
        <v>590</v>
      </c>
      <c r="B3" s="203"/>
      <c r="C3" s="203"/>
      <c r="D3" s="203"/>
      <c r="E3" s="203"/>
      <c r="F3" s="203"/>
      <c r="G3" s="10" t="s">
        <v>488</v>
      </c>
      <c r="H3" s="11">
        <v>2</v>
      </c>
    </row>
    <row r="4" spans="1:10" x14ac:dyDescent="0.2">
      <c r="A4" s="202" t="str">
        <f>'Notas a los Edos Financieros'!A4</f>
        <v>(Cifras en Pesos)</v>
      </c>
      <c r="B4" s="203"/>
      <c r="C4" s="203"/>
      <c r="D4" s="203"/>
      <c r="E4" s="203"/>
      <c r="F4" s="203"/>
      <c r="G4" s="110"/>
      <c r="H4" s="110"/>
    </row>
    <row r="5" spans="1:10" x14ac:dyDescent="0.2">
      <c r="A5" s="179" t="s">
        <v>113</v>
      </c>
      <c r="B5" s="179"/>
      <c r="C5" s="179"/>
      <c r="D5" s="179"/>
      <c r="E5" s="179"/>
      <c r="F5" s="179"/>
      <c r="G5" s="179"/>
      <c r="H5" s="179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28">
        <v>0</v>
      </c>
      <c r="D10" s="128">
        <v>0</v>
      </c>
      <c r="E10" s="128">
        <v>0</v>
      </c>
      <c r="F10" s="128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28">
        <v>0</v>
      </c>
      <c r="D11" s="128">
        <v>0</v>
      </c>
      <c r="E11" s="128">
        <v>0</v>
      </c>
      <c r="F11" s="128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28">
        <v>0</v>
      </c>
      <c r="D12" s="128">
        <v>0</v>
      </c>
      <c r="E12" s="128">
        <v>0</v>
      </c>
      <c r="F12" s="128">
        <f t="shared" si="0"/>
        <v>0</v>
      </c>
    </row>
    <row r="13" spans="1:10" x14ac:dyDescent="0.2">
      <c r="A13" s="12">
        <v>7140</v>
      </c>
      <c r="B13" s="12" t="s">
        <v>74</v>
      </c>
      <c r="C13" s="128">
        <v>0</v>
      </c>
      <c r="D13" s="128">
        <v>0</v>
      </c>
      <c r="E13" s="128">
        <v>0</v>
      </c>
      <c r="F13" s="128">
        <f t="shared" si="0"/>
        <v>0</v>
      </c>
    </row>
    <row r="14" spans="1:10" x14ac:dyDescent="0.2">
      <c r="A14" s="12">
        <v>7150</v>
      </c>
      <c r="B14" s="12" t="s">
        <v>73</v>
      </c>
      <c r="C14" s="128">
        <v>0</v>
      </c>
      <c r="D14" s="128">
        <v>0</v>
      </c>
      <c r="E14" s="128">
        <v>0</v>
      </c>
      <c r="F14" s="128">
        <f t="shared" si="0"/>
        <v>0</v>
      </c>
    </row>
    <row r="15" spans="1:10" x14ac:dyDescent="0.2">
      <c r="A15" s="12">
        <v>7160</v>
      </c>
      <c r="B15" s="12" t="s">
        <v>72</v>
      </c>
      <c r="C15" s="128">
        <v>0</v>
      </c>
      <c r="D15" s="128">
        <v>0</v>
      </c>
      <c r="E15" s="128">
        <v>0</v>
      </c>
      <c r="F15" s="128">
        <f t="shared" si="0"/>
        <v>0</v>
      </c>
    </row>
    <row r="16" spans="1:10" x14ac:dyDescent="0.2">
      <c r="A16" s="12">
        <v>7210</v>
      </c>
      <c r="B16" s="12" t="s">
        <v>71</v>
      </c>
      <c r="C16" s="128">
        <v>0</v>
      </c>
      <c r="D16" s="128">
        <v>0</v>
      </c>
      <c r="E16" s="128">
        <v>0</v>
      </c>
      <c r="F16" s="128">
        <f t="shared" si="0"/>
        <v>0</v>
      </c>
    </row>
    <row r="17" spans="1:6" x14ac:dyDescent="0.2">
      <c r="A17" s="12">
        <v>7220</v>
      </c>
      <c r="B17" s="12" t="s">
        <v>70</v>
      </c>
      <c r="C17" s="128">
        <v>0</v>
      </c>
      <c r="D17" s="128">
        <v>0</v>
      </c>
      <c r="E17" s="128">
        <v>0</v>
      </c>
      <c r="F17" s="128">
        <f t="shared" si="0"/>
        <v>0</v>
      </c>
    </row>
    <row r="18" spans="1:6" x14ac:dyDescent="0.2">
      <c r="A18" s="12">
        <v>7230</v>
      </c>
      <c r="B18" s="12" t="s">
        <v>69</v>
      </c>
      <c r="C18" s="128">
        <v>0</v>
      </c>
      <c r="D18" s="128">
        <v>0</v>
      </c>
      <c r="E18" s="128">
        <v>0</v>
      </c>
      <c r="F18" s="128">
        <f t="shared" si="0"/>
        <v>0</v>
      </c>
    </row>
    <row r="19" spans="1:6" x14ac:dyDescent="0.2">
      <c r="A19" s="12">
        <v>7240</v>
      </c>
      <c r="B19" s="12" t="s">
        <v>68</v>
      </c>
      <c r="C19" s="128">
        <v>0</v>
      </c>
      <c r="D19" s="128">
        <v>0</v>
      </c>
      <c r="E19" s="128">
        <v>0</v>
      </c>
      <c r="F19" s="128">
        <f t="shared" si="0"/>
        <v>0</v>
      </c>
    </row>
    <row r="20" spans="1:6" x14ac:dyDescent="0.2">
      <c r="A20" s="12">
        <v>7250</v>
      </c>
      <c r="B20" s="12" t="s">
        <v>67</v>
      </c>
      <c r="C20" s="128">
        <v>0</v>
      </c>
      <c r="D20" s="128">
        <v>0</v>
      </c>
      <c r="E20" s="128">
        <v>0</v>
      </c>
      <c r="F20" s="128">
        <f t="shared" si="0"/>
        <v>0</v>
      </c>
    </row>
    <row r="21" spans="1:6" x14ac:dyDescent="0.2">
      <c r="A21" s="12">
        <v>7260</v>
      </c>
      <c r="B21" s="12" t="s">
        <v>66</v>
      </c>
      <c r="C21" s="128">
        <v>0</v>
      </c>
      <c r="D21" s="128">
        <v>0</v>
      </c>
      <c r="E21" s="128">
        <v>0</v>
      </c>
      <c r="F21" s="128">
        <f t="shared" si="0"/>
        <v>0</v>
      </c>
    </row>
    <row r="22" spans="1:6" x14ac:dyDescent="0.2">
      <c r="A22" s="12">
        <v>7310</v>
      </c>
      <c r="B22" s="12" t="s">
        <v>65</v>
      </c>
      <c r="C22" s="128">
        <v>0</v>
      </c>
      <c r="D22" s="128">
        <v>0</v>
      </c>
      <c r="E22" s="128">
        <v>0</v>
      </c>
      <c r="F22" s="128">
        <f t="shared" si="0"/>
        <v>0</v>
      </c>
    </row>
    <row r="23" spans="1:6" x14ac:dyDescent="0.2">
      <c r="A23" s="12">
        <v>7320</v>
      </c>
      <c r="B23" s="12" t="s">
        <v>64</v>
      </c>
      <c r="C23" s="128">
        <v>0</v>
      </c>
      <c r="D23" s="128">
        <v>0</v>
      </c>
      <c r="E23" s="128">
        <v>0</v>
      </c>
      <c r="F23" s="128">
        <f t="shared" si="0"/>
        <v>0</v>
      </c>
    </row>
    <row r="24" spans="1:6" x14ac:dyDescent="0.2">
      <c r="A24" s="12">
        <v>7330</v>
      </c>
      <c r="B24" s="12" t="s">
        <v>63</v>
      </c>
      <c r="C24" s="128">
        <v>0</v>
      </c>
      <c r="D24" s="128">
        <v>0</v>
      </c>
      <c r="E24" s="128">
        <v>0</v>
      </c>
      <c r="F24" s="128">
        <f t="shared" si="0"/>
        <v>0</v>
      </c>
    </row>
    <row r="25" spans="1:6" x14ac:dyDescent="0.2">
      <c r="A25" s="12">
        <v>7340</v>
      </c>
      <c r="B25" s="12" t="s">
        <v>62</v>
      </c>
      <c r="C25" s="128">
        <v>0</v>
      </c>
      <c r="D25" s="128">
        <v>0</v>
      </c>
      <c r="E25" s="128">
        <v>0</v>
      </c>
      <c r="F25" s="128">
        <f t="shared" si="0"/>
        <v>0</v>
      </c>
    </row>
    <row r="26" spans="1:6" x14ac:dyDescent="0.2">
      <c r="A26" s="12">
        <v>7350</v>
      </c>
      <c r="B26" s="12" t="s">
        <v>61</v>
      </c>
      <c r="C26" s="128">
        <v>0</v>
      </c>
      <c r="D26" s="128">
        <v>0</v>
      </c>
      <c r="E26" s="128">
        <v>0</v>
      </c>
      <c r="F26" s="128">
        <f t="shared" si="0"/>
        <v>0</v>
      </c>
    </row>
    <row r="27" spans="1:6" x14ac:dyDescent="0.2">
      <c r="A27" s="12">
        <v>7360</v>
      </c>
      <c r="B27" s="12" t="s">
        <v>60</v>
      </c>
      <c r="C27" s="128">
        <v>0</v>
      </c>
      <c r="D27" s="128">
        <v>0</v>
      </c>
      <c r="E27" s="128">
        <v>0</v>
      </c>
      <c r="F27" s="128">
        <f t="shared" si="0"/>
        <v>0</v>
      </c>
    </row>
    <row r="28" spans="1:6" x14ac:dyDescent="0.2">
      <c r="A28" s="12">
        <v>7410</v>
      </c>
      <c r="B28" s="12" t="s">
        <v>587</v>
      </c>
      <c r="C28" s="128">
        <v>0</v>
      </c>
      <c r="D28" s="128">
        <v>0</v>
      </c>
      <c r="E28" s="128">
        <v>0</v>
      </c>
      <c r="F28" s="128">
        <f t="shared" si="0"/>
        <v>0</v>
      </c>
    </row>
    <row r="29" spans="1:6" x14ac:dyDescent="0.2">
      <c r="A29" s="12">
        <v>7420</v>
      </c>
      <c r="B29" s="12" t="s">
        <v>59</v>
      </c>
      <c r="C29" s="128">
        <v>0</v>
      </c>
      <c r="D29" s="128">
        <v>0</v>
      </c>
      <c r="E29" s="128">
        <v>0</v>
      </c>
      <c r="F29" s="128">
        <f t="shared" si="0"/>
        <v>0</v>
      </c>
    </row>
    <row r="30" spans="1:6" x14ac:dyDescent="0.2">
      <c r="A30" s="12">
        <v>7510</v>
      </c>
      <c r="B30" s="12" t="s">
        <v>58</v>
      </c>
      <c r="C30" s="128">
        <v>0</v>
      </c>
      <c r="D30" s="128">
        <v>0</v>
      </c>
      <c r="E30" s="128">
        <v>0</v>
      </c>
      <c r="F30" s="128">
        <f t="shared" si="0"/>
        <v>0</v>
      </c>
    </row>
    <row r="31" spans="1:6" x14ac:dyDescent="0.2">
      <c r="A31" s="12">
        <v>7520</v>
      </c>
      <c r="B31" s="12" t="s">
        <v>57</v>
      </c>
      <c r="C31" s="128">
        <v>0</v>
      </c>
      <c r="D31" s="128">
        <v>0</v>
      </c>
      <c r="E31" s="128">
        <v>0</v>
      </c>
      <c r="F31" s="128">
        <f t="shared" si="0"/>
        <v>0</v>
      </c>
    </row>
    <row r="32" spans="1:6" x14ac:dyDescent="0.2">
      <c r="A32" s="12">
        <v>7610</v>
      </c>
      <c r="B32" s="12" t="s">
        <v>56</v>
      </c>
      <c r="C32" s="128">
        <v>0</v>
      </c>
      <c r="D32" s="128">
        <v>0</v>
      </c>
      <c r="E32" s="128">
        <v>0</v>
      </c>
      <c r="F32" s="128">
        <f t="shared" si="0"/>
        <v>0</v>
      </c>
    </row>
    <row r="33" spans="1:6" x14ac:dyDescent="0.2">
      <c r="A33" s="12">
        <v>7620</v>
      </c>
      <c r="B33" s="12" t="s">
        <v>55</v>
      </c>
      <c r="C33" s="128">
        <v>0</v>
      </c>
      <c r="D33" s="128">
        <v>0</v>
      </c>
      <c r="E33" s="128">
        <v>0</v>
      </c>
      <c r="F33" s="128">
        <f t="shared" si="0"/>
        <v>0</v>
      </c>
    </row>
    <row r="34" spans="1:6" x14ac:dyDescent="0.2">
      <c r="A34" s="12">
        <v>7630</v>
      </c>
      <c r="B34" s="12" t="s">
        <v>54</v>
      </c>
      <c r="C34" s="128">
        <v>0</v>
      </c>
      <c r="D34" s="128">
        <v>0</v>
      </c>
      <c r="E34" s="128">
        <v>0</v>
      </c>
      <c r="F34" s="128">
        <f t="shared" si="0"/>
        <v>0</v>
      </c>
    </row>
    <row r="35" spans="1:6" x14ac:dyDescent="0.2">
      <c r="A35" s="12">
        <v>7640</v>
      </c>
      <c r="B35" s="12" t="s">
        <v>53</v>
      </c>
      <c r="C35" s="128">
        <v>0</v>
      </c>
      <c r="D35" s="128">
        <v>0</v>
      </c>
      <c r="E35" s="128">
        <v>0</v>
      </c>
      <c r="F35" s="128">
        <f t="shared" ref="F35" si="1">C35+D35+E35</f>
        <v>0</v>
      </c>
    </row>
    <row r="36" spans="1:6" x14ac:dyDescent="0.2">
      <c r="C36" s="128"/>
      <c r="D36" s="128"/>
      <c r="E36" s="128"/>
      <c r="F36" s="128"/>
    </row>
    <row r="37" spans="1:6" s="22" customFormat="1" x14ac:dyDescent="0.2">
      <c r="A37" s="21">
        <v>8000</v>
      </c>
      <c r="B37" s="22" t="s">
        <v>579</v>
      </c>
    </row>
    <row r="38" spans="1:6" x14ac:dyDescent="0.2">
      <c r="C38" s="15"/>
      <c r="D38" s="15"/>
      <c r="E38" s="15"/>
      <c r="F38" s="15"/>
    </row>
    <row r="39" spans="1:6" x14ac:dyDescent="0.2">
      <c r="B39" s="200" t="s">
        <v>533</v>
      </c>
      <c r="C39" s="200"/>
      <c r="D39" s="15"/>
      <c r="E39" s="15"/>
      <c r="F39" s="15"/>
    </row>
    <row r="40" spans="1:6" x14ac:dyDescent="0.2">
      <c r="B40" s="107" t="s">
        <v>399</v>
      </c>
      <c r="C40" s="112">
        <f>H1</f>
        <v>2026</v>
      </c>
      <c r="D40" s="15"/>
      <c r="E40" s="15"/>
      <c r="F40" s="15"/>
    </row>
    <row r="41" spans="1:6" x14ac:dyDescent="0.2">
      <c r="A41" s="12">
        <v>8110</v>
      </c>
      <c r="B41" s="86" t="s">
        <v>52</v>
      </c>
      <c r="C41" s="73">
        <v>417239175.98000002</v>
      </c>
      <c r="D41" s="15"/>
      <c r="E41" s="15"/>
      <c r="F41" s="15"/>
    </row>
    <row r="42" spans="1:6" x14ac:dyDescent="0.2">
      <c r="A42" s="12">
        <v>8120</v>
      </c>
      <c r="B42" s="86" t="s">
        <v>51</v>
      </c>
      <c r="C42" s="73">
        <v>228341344.56</v>
      </c>
      <c r="D42" s="15"/>
      <c r="E42" s="15"/>
      <c r="F42" s="15"/>
    </row>
    <row r="43" spans="1:6" x14ac:dyDescent="0.2">
      <c r="A43" s="12">
        <v>8130</v>
      </c>
      <c r="B43" s="86" t="s">
        <v>50</v>
      </c>
      <c r="C43" s="73">
        <v>38065977.93</v>
      </c>
      <c r="D43" s="15"/>
      <c r="E43" s="15"/>
      <c r="F43" s="15"/>
    </row>
    <row r="44" spans="1:6" x14ac:dyDescent="0.2">
      <c r="A44" s="12">
        <v>8140</v>
      </c>
      <c r="B44" s="86" t="s">
        <v>49</v>
      </c>
      <c r="C44" s="73">
        <v>226963809.34999999</v>
      </c>
      <c r="D44" s="15"/>
      <c r="E44" s="15"/>
      <c r="F44" s="15"/>
    </row>
    <row r="45" spans="1:6" x14ac:dyDescent="0.2">
      <c r="A45" s="12">
        <v>8150</v>
      </c>
      <c r="B45" s="86" t="s">
        <v>48</v>
      </c>
      <c r="C45" s="73">
        <v>223319859.69</v>
      </c>
      <c r="D45" s="15"/>
      <c r="E45" s="15"/>
      <c r="F45" s="15"/>
    </row>
    <row r="46" spans="1:6" x14ac:dyDescent="0.2">
      <c r="B46" s="108"/>
      <c r="C46" s="109"/>
      <c r="D46" s="15"/>
      <c r="E46" s="15"/>
      <c r="F46" s="15"/>
    </row>
    <row r="47" spans="1:6" x14ac:dyDescent="0.2">
      <c r="B47" s="114"/>
      <c r="C47" s="115"/>
      <c r="D47" s="15"/>
      <c r="E47" s="15"/>
      <c r="F47" s="15"/>
    </row>
    <row r="48" spans="1:6" x14ac:dyDescent="0.2">
      <c r="B48" s="200" t="s">
        <v>534</v>
      </c>
      <c r="C48" s="200"/>
    </row>
    <row r="49" spans="1:4" x14ac:dyDescent="0.2">
      <c r="B49" s="113" t="s">
        <v>399</v>
      </c>
      <c r="C49" s="112">
        <f>H1</f>
        <v>2026</v>
      </c>
    </row>
    <row r="50" spans="1:4" x14ac:dyDescent="0.2">
      <c r="A50" s="12">
        <v>8210</v>
      </c>
      <c r="B50" s="86" t="s">
        <v>47</v>
      </c>
      <c r="C50" s="142">
        <v>417239175.98000002</v>
      </c>
    </row>
    <row r="51" spans="1:4" x14ac:dyDescent="0.2">
      <c r="A51" s="12">
        <v>8220</v>
      </c>
      <c r="B51" s="86" t="s">
        <v>46</v>
      </c>
      <c r="C51" s="142">
        <v>282357837.36000001</v>
      </c>
    </row>
    <row r="52" spans="1:4" x14ac:dyDescent="0.2">
      <c r="A52" s="12">
        <v>8230</v>
      </c>
      <c r="B52" s="86" t="s">
        <v>576</v>
      </c>
      <c r="C52" s="142">
        <v>66489411.520000003</v>
      </c>
    </row>
    <row r="53" spans="1:4" x14ac:dyDescent="0.2">
      <c r="A53" s="12">
        <v>8240</v>
      </c>
      <c r="B53" s="86" t="s">
        <v>45</v>
      </c>
      <c r="C53" s="142">
        <v>1616856.97</v>
      </c>
    </row>
    <row r="54" spans="1:4" x14ac:dyDescent="0.2">
      <c r="A54" s="12">
        <v>8250</v>
      </c>
      <c r="B54" s="86" t="s">
        <v>44</v>
      </c>
      <c r="C54" s="142">
        <v>199753893.16999999</v>
      </c>
    </row>
    <row r="55" spans="1:4" x14ac:dyDescent="0.2">
      <c r="A55" s="12">
        <v>8260</v>
      </c>
      <c r="B55" s="86" t="s">
        <v>43</v>
      </c>
      <c r="C55" s="142">
        <v>199753893.16999999</v>
      </c>
    </row>
    <row r="56" spans="1:4" x14ac:dyDescent="0.2">
      <c r="A56" s="12">
        <v>8270</v>
      </c>
      <c r="B56" s="86" t="s">
        <v>42</v>
      </c>
      <c r="C56" s="142">
        <v>193090213.31999999</v>
      </c>
      <c r="D56" s="128"/>
    </row>
    <row r="58" spans="1:4" x14ac:dyDescent="0.2">
      <c r="B58" s="4"/>
    </row>
    <row r="59" spans="1:4" x14ac:dyDescent="0.2">
      <c r="A59" s="145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.</cp:lastModifiedBy>
  <cp:lastPrinted>2019-02-13T21:19:08Z</cp:lastPrinted>
  <dcterms:created xsi:type="dcterms:W3CDTF">2012-12-11T20:36:24Z</dcterms:created>
  <dcterms:modified xsi:type="dcterms:W3CDTF">2026-07-21T17:09:26Z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