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09 1T 2026 DIGITAL\"/>
    </mc:Choice>
  </mc:AlternateContent>
  <xr:revisionPtr revIDLastSave="0" documentId="8_{AB185E1D-8521-4F15-88FC-0325B547B979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<sst xmlns="http://schemas.openxmlformats.org/spreadsheetml/2006/main" count="854" uniqueCount="598">
  <si>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</si>
  <si>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</si>
  <si>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</si>
  <si>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</si>
  <si>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</si>
  <si>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</si>
  <si>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</si>
  <si>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</si>
  <si>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</si>
  <si>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</si>
  <si>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</si>
  <si>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</si>
  <si>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</si>
  <si>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</si>
  <si>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</si>
  <si>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</si>
  <si>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</si>
  <si>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</si>
  <si>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</si>
  <si>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</si>
  <si>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</si>
  <si>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</si>
  <si>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</si>
  <si>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</si>
  <si>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</si>
  <si>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</si>
  <si>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</si>
  <si>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</si>
  <si>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</si>
  <si>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</si>
  <si>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</si>
  <si>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</si>
  <si>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</si>
  <si>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</si>
  <si>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</si>
  <si>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</si>
  <si>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</si>
  <si>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</si>
  <si>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</si>
  <si>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</si>
  <si>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</si>
  <si>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</si>
  <si>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</si>
  <si>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</si>
  <si>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</si>
  <si>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</si>
  <si>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</si>
  <si>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</si>
  <si>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</si>
  <si>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</si>
  <si>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</si>
  <si>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</si>
  <si>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</si>
  <si>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</si>
  <si>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</si>
  <si>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</si>
  <si>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</si>
  <si>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</si>
  <si>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</si>
  <si>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</si>
  <si>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</si>
  <si>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</si>
  <si>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</si>
  <si>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</si>
  <si>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</si>
  <si>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</si>
  <si>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</si>
  <si>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</si>
  <si>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</si>
  <si>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</si>
  <si>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</si>
  <si>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</si>
  <si>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</si>
  <si>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</si>
  <si>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</si>
  <si>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</si>
  <si>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</si>
  <si>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</si>
  <si>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</si>
  <si>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</si>
  <si>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</si>
  <si>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</si>
  <si>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</si>
  <si>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</si>
  <si>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</si>
  <si>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</si>
  <si>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</si>
  <si>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</si>
  <si>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</si>
  <si>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</si>
  <si>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</si>
  <si>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</si>
  <si>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</si>
  <si>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</si>
  <si>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</si>
  <si>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</si>
  <si>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</si>
  <si>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</si>
  <si>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</si>
  <si>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</si>
  <si>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</si>
  <si>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</si>
  <si>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</si>
  <si>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</si>
  <si>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</si>
  <si>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</si>
  <si>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</si>
  <si>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</si>
  <si>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</si>
  <si>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</si>
  <si>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</si>
  <si>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</si>
  <si>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</si>
  <si>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</si>
  <si>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</si>
  <si>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</si>
  <si>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</si>
  <si>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</si>
  <si>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</si>
  <si>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</si>
  <si>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</si>
  <si>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</si>
  <si>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</si>
  <si>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</si>
  <si>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</si>
  <si>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</si>
  <si>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</si>
  <si>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</si>
  <si>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</si>
  <si>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</si>
  <si>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</si>
  <si>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</si>
  <si>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</si>
  <si>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</si>
  <si>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</si>
  <si>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</si>
  <si>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</si>
  <si>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</si>
  <si>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</si>
  <si>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</si>
  <si>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</si>
  <si>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</si>
  <si>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</si>
  <si>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</si>
  <si>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</si>
  <si>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</si>
  <si>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</si>
  <si>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</si>
  <si>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</si>
  <si>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</si>
  <si>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</si>
  <si>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</si>
  <si>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</si>
  <si>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</si>
  <si>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</si>
  <si>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</si>
  <si>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</si>
  <si>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</si>
  <si>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</si>
  <si>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</si>
  <si>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</si>
  <si>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</si>
  <si>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</si>
  <si>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</si>
  <si>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</si>
  <si>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</si>
  <si>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</si>
  <si>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</si>
  <si>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</si>
  <si>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</si>
  <si>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</si>
  <si>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</si>
  <si>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</si>
  <si>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</si>
  <si>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</si>
  <si>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</si>
  <si>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</si>
  <si>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</si>
  <si>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</si>
  <si>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</si>
  <si>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</si>
  <si>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</si>
  <si>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</si>
  <si>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</si>
  <si>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</si>
  <si>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</si>
  <si>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</si>
  <si>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</si>
  <si>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</si>
  <si>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</si>
  <si>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</si>
  <si>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</si>
  <si>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</si>
  <si>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</si>
  <si>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</si>
  <si>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</si>
  <si>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</si>
  <si>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</si>
  <si>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</si>
  <si>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</si>
  <si>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</si>
  <si>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</si>
  <si>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</si>
  <si>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</si>
  <si>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</si>
  <si>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</si>
  <si>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</si>
  <si>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</si>
  <si>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</si>
  <si>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</si>
  <si>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</si>
  <si>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</si>
  <si>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</si>
  <si>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</si>
  <si>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</si>
  <si>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</si>
  <si>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</si>
  <si>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</si>
  <si>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</si>
  <si>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</si>
  <si>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</si>
  <si>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</si>
  <si>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</si>
  <si>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</si>
  <si>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</si>
  <si>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</si>
  <si>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</si>
  <si>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</si>
  <si>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</si>
  <si>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</si>
  <si>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</si>
  <si>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</si>
  <si>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</si>
  <si>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</si>
  <si>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</si>
  <si>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</si>
  <si>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</si>
  <si>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</si>
  <si>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</si>
  <si>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</si>
  <si>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</si>
  <si>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</si>
  <si>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</si>
  <si>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</si>
  <si>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</si>
  <si>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</si>
  <si>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</si>
  <si>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</si>
  <si>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</si>
  <si>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</si>
  <si>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</si>
  <si>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</si>
  <si>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</si>
  <si>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</si>
  <si>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</si>
  <si>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</si>
  <si>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</si>
  <si>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</si>
  <si>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</si>
  <si>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</si>
  <si>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</si>
  <si>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</si>
  <si>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</si>
  <si>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</si>
  <si>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</si>
  <si>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</si>
  <si>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</si>
  <si>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</si>
  <si>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</si>
  <si>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</si>
  <si>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</si>
  <si>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</si>
  <si>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</si>
  <si>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</si>
  <si>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</si>
  <si>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</si>
  <si>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</si>
  <si>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</si>
  <si>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</si>
  <si>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</si>
  <si>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</si>
  <si>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</si>
  <si>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</si>
  <si>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</si>
  <si>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</si>
  <si>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</si>
  <si>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</si>
  <si>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</si>
  <si>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</si>
  <si>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</si>
  <si>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</si>
  <si>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</si>
  <si>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</si>
  <si>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</si>
  <si>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</si>
  <si>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</si>
  <si>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</si>
  <si>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</si>
  <si>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</si>
  <si>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</si>
  <si>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</si>
  <si>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</si>
  <si>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</si>
  <si>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</si>
  <si>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</si>
  <si>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</si>
  <si>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</si>
  <si>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</si>
  <si>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</si>
  <si>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</si>
  <si>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</si>
  <si>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</si>
  <si>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</si>
  <si>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</si>
  <si>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</si>
  <si>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</si>
  <si>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</si>
  <si>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</si>
  <si>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</si>
  <si>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</si>
  <si>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</si>
  <si>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</si>
  <si>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</si>
  <si>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</si>
  <si>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</si>
  <si>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</si>
  <si>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</si>
  <si>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</si>
  <si>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</si>
  <si>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</si>
  <si>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</si>
  <si>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</si>
  <si>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</si>
  <si>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</si>
  <si>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</si>
  <si>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</si>
  <si>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</si>
  <si>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</si>
  <si>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</si>
  <si>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</si>
  <si>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</si>
  <si>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</si>
  <si>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</si>
  <si>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</si>
  <si>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</si>
  <si>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</si>
  <si>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</si>
  <si>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</si>
  <si>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</si>
  <si>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</si>
  <si>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</si>
  <si>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</si>
  <si>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</si>
  <si>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</si>
  <si>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</si>
  <si>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</si>
  <si>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</si>
  <si>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</si>
  <si>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</si>
  <si>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</si>
  <si>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</si>
  <si>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</si>
  <si>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</si>
  <si>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</si>
  <si>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</si>
  <si>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</si>
  <si>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</si>
  <si>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</si>
  <si>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</si>
  <si>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</si>
  <si>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</si>
  <si>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</si>
  <si>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</si>
  <si>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</si>
  <si>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</si>
  <si>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</si>
  <si>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</si>
  <si>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</si>
  <si>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</si>
  <si>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</si>
  <si>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</si>
  <si>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</si>
  <si>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</si>
  <si>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</si>
  <si>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</si>
  <si>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</si>
  <si>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</si>
  <si>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</si>
  <si>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</si>
  <si>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</si>
  <si>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</si>
  <si>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</si>
  <si>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</si>
  <si>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</si>
  <si>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</si>
  <si>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</si>
  <si>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</si>
  <si>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</si>
  <si>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</si>
  <si>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</si>
  <si>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</si>
  <si>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</si>
  <si>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</si>
  <si>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</si>
  <si>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</si>
  <si>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</si>
  <si>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</si>
  <si>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</si>
  <si>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</si>
  <si>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</si>
  <si>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</si>
  <si>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</si>
  <si>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</si>
  <si>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</si>
  <si>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</si>
  <si>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</si>
  <si>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</si>
  <si>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</si>
  <si>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</si>
  <si>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</si>
  <si>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</si>
  <si>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</si>
  <si>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</si>
  <si>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</si>
  <si>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</si>
  <si>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</si>
  <si>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</si>
  <si>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</si>
  <si>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</si>
  <si>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</si>
  <si>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</si>
  <si>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</si>
  <si>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</si>
  <si>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</si>
  <si>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</si>
  <si>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</si>
  <si>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</si>
  <si>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</si>
  <si>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</si>
  <si>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</si>
  <si>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</si>
  <si>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</si>
  <si>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</si>
  <si>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</si>
  <si>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</si>
  <si>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</si>
  <si>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</si>
  <si>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</si>
  <si>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</si>
  <si>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</si>
  <si>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</si>
  <si>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</si>
  <si>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</si>
  <si>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</si>
  <si>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</si>
  <si>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</si>
  <si>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</si>
  <si>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</si>
  <si>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</si>
  <si>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</si>
  <si>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</si>
  <si>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</si>
  <si>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</si>
  <si>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</si>
  <si>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</si>
  <si>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</si>
  <si>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</si>
  <si>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</si>
  <si>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</si>
  <si>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</si>
  <si>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</si>
  <si>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</si>
  <si>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</si>
  <si>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</si>
  <si>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</si>
  <si>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</si>
  <si>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</si>
  <si>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</si>
  <si>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</si>
  <si>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</si>
  <si>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</si>
  <si>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</si>
  <si>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</si>
  <si>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</si>
  <si>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</si>
  <si>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</si>
  <si>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</si>
  <si>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</si>
  <si>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</si>
  <si>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</si>
  <si>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</si>
  <si>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</si>
  <si>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</si>
  <si>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</si>
  <si>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</si>
  <si>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</si>
  <si>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</si>
  <si>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</si>
  <si>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</si>
  <si>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</si>
  <si>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</si>
  <si>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</si>
  <si>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</si>
  <si>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</si>
  <si>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</si>
  <si>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</si>
  <si>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</si>
  <si>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</si>
  <si>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</si>
  <si>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</si>
  <si>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</si>
  <si>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</si>
  <si>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</si>
  <si>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</si>
  <si>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</si>
  <si>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</si>
  <si>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</si>
  <si>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</si>
  <si>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</si>
  <si>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</si>
  <si>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</si>
  <si>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</si>
  <si>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</si>
  <si>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</si>
  <si>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</si>
  <si>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</si>
  <si>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</si>
  <si>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</si>
  <si>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</si>
  <si>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</si>
  <si>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</si>
  <si>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</si>
  <si>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</si>
  <si>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</si>
  <si>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</si>
  <si>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</si>
  <si>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</si>
  <si>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</si>
  <si>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</si>
  <si>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</si>
  <si>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</si>
  <si>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</si>
  <si>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</si>
  <si>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</si>
  <si>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</si>
  <si>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</si>
  <si>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</si>
  <si>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</si>
  <si>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</si>
  <si>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</si>
  <si>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</si>
  <si>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</si>
  <si>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</si>
  <si>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</si>
  <si>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</si>
  <si>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</si>
  <si>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</si>
  <si>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</si>
  <si>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</si>
  <si>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</si>
  <si>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</si>
  <si>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</si>
  <si>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</si>
  <si>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</si>
  <si>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</si>
  <si>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</si>
  <si>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</si>
  <si>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</si>
  <si>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</si>
  <si>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</si>
  <si>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</si>
  <si>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</si>
  <si>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</si>
  <si>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</si>
  <si>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</si>
  <si>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</si>
  <si>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</si>
  <si>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</si>
  <si>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</si>
  <si>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</si>
  <si>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</si>
  <si>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</si>
  <si>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</si>
  <si>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</si>
  <si>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</si>
  <si>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</si>
  <si>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</si>
  <si>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</si>
  <si>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</si>
  <si>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</si>
  <si>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</si>
  <si>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</si>
  <si>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</si>
  <si>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</si>
  <si>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</si>
  <si>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Municipio de Cortázar, Gto.</t>
  </si>
  <si>
    <t>Del 1 de Enero al 31 de Marzo de 2026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</si>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</sst>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104775</xdr:rowOff>
    </xdr:from>
    <xdr:to>
      <xdr:col>2</xdr:col>
      <xdr:colOff>277088</xdr:colOff>
      <xdr:row>52</xdr:row>
      <xdr:rowOff>123907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A766AB-67F1-9747-6FE0-203A8A2E6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248525"/>
          <a:ext cx="6182588" cy="590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0</xdr:col>
      <xdr:colOff>828675</xdr:colOff>
      <xdr:row>2</xdr:row>
      <xdr:rowOff>148375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24CE03-8D7D-4FB2-91A8-E7173E806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828675" cy="481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view="pageBreakPreview" zoomScaleNormal="100" zoomScaleSheetLayoutView="100" workbookViewId="0">
      <pane ySplit="5" topLeftCell="A15" activePane="bottomLeft" state="frozen"/>
      <selection activeCell="A14" sqref="A14:B14"/>
      <selection pane="bottomLeft" activeCell="A3" sqref="A3:B3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595</v>
      </c>
      <c r="B1" s="162"/>
      <c r="C1" s="104" t="s">
        <v>494</v>
      </c>
      <c r="D1" s="105">
        <v>2026</v>
      </c>
    </row>
    <row r="2" spans="1:4" ht="16.149999999999999" customHeight="1" x14ac:dyDescent="0.2">
      <c r="A2" s="163" t="s">
        <v>493</v>
      </c>
      <c r="B2" s="164"/>
      <c r="C2" s="10" t="s">
        <v>495</v>
      </c>
      <c r="D2" s="106" t="s">
        <v>500</v>
      </c>
    </row>
    <row r="3" spans="1:4" ht="16.149999999999999" customHeight="1" x14ac:dyDescent="0.2">
      <c r="A3" s="165" t="s">
        <v>596</v>
      </c>
      <c r="B3" s="166"/>
      <c r="C3" s="10" t="s">
        <v>496</v>
      </c>
      <c r="D3" s="107">
        <v>1</v>
      </c>
    </row>
    <row r="4" spans="1:4" ht="16.149999999999999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view="pageBreakPreview" zoomScale="60"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4" t="s">
        <v>595</v>
      </c>
      <c r="B1" s="164"/>
      <c r="C1" s="164"/>
      <c r="D1" s="10" t="s">
        <v>497</v>
      </c>
      <c r="E1" s="18">
        <v>2026</v>
      </c>
    </row>
    <row r="2" spans="1:5" s="11" customFormat="1" ht="18.95" customHeight="1" x14ac:dyDescent="0.25">
      <c r="A2" s="164" t="s">
        <v>502</v>
      </c>
      <c r="B2" s="164"/>
      <c r="C2" s="164"/>
      <c r="D2" s="10" t="s">
        <v>498</v>
      </c>
      <c r="E2" s="18" t="s">
        <v>500</v>
      </c>
    </row>
    <row r="3" spans="1:5" s="11" customFormat="1" ht="18.95" customHeight="1" x14ac:dyDescent="0.25">
      <c r="A3" s="164" t="s">
        <v>596</v>
      </c>
      <c r="B3" s="164"/>
      <c r="C3" s="164"/>
      <c r="D3" s="10" t="s">
        <v>499</v>
      </c>
      <c r="E3" s="18">
        <v>1</v>
      </c>
    </row>
    <row r="4" spans="1:5" s="11" customFormat="1" ht="18.95" customHeight="1" x14ac:dyDescent="0.25">
      <c r="A4" s="164" t="s">
        <v>515</v>
      </c>
      <c r="B4" s="164"/>
      <c r="C4" s="164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8" t="s">
        <v>275</v>
      </c>
      <c r="E8" s="139" t="s">
        <v>589</v>
      </c>
    </row>
    <row r="9" spans="1:5" x14ac:dyDescent="0.2">
      <c r="A9" s="109">
        <v>4000</v>
      </c>
      <c r="B9" s="108" t="s">
        <v>549</v>
      </c>
      <c r="C9" s="140">
        <f>SUM(C10+C57+C69)</f>
        <v>122731327.08999999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222</v>
      </c>
      <c r="C10" s="140">
        <f>SUM(C11+C21+C27+C30+C36+C39+C48)</f>
        <v>31341647.909999996</v>
      </c>
      <c r="D10" s="78"/>
      <c r="E10" s="39"/>
    </row>
    <row r="11" spans="1:5" x14ac:dyDescent="0.2">
      <c r="A11" s="109">
        <v>4110</v>
      </c>
      <c r="B11" s="108" t="s">
        <v>223</v>
      </c>
      <c r="C11" s="140">
        <f>SUM(C12:C20)</f>
        <v>20727901.259999998</v>
      </c>
      <c r="D11" s="78"/>
      <c r="E11" s="39"/>
    </row>
    <row r="12" spans="1:5" x14ac:dyDescent="0.2">
      <c r="A12" s="40">
        <v>4111</v>
      </c>
      <c r="B12" s="41" t="s">
        <v>224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41">
        <v>20102225.789999999</v>
      </c>
      <c r="D13" s="78"/>
      <c r="E13" s="39"/>
    </row>
    <row r="14" spans="1:5" x14ac:dyDescent="0.2">
      <c r="A14" s="40">
        <v>4113</v>
      </c>
      <c r="B14" s="41" t="s">
        <v>226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41">
        <v>625675.47</v>
      </c>
      <c r="D18" s="78"/>
      <c r="E18" s="39"/>
    </row>
    <row r="19" spans="1:5" ht="22.5" x14ac:dyDescent="0.2">
      <c r="A19" s="40">
        <v>4118</v>
      </c>
      <c r="B19" s="42" t="s">
        <v>408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232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237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239</v>
      </c>
      <c r="C30" s="140">
        <f>SUM(C31:C35)</f>
        <v>8025027.2300000004</v>
      </c>
      <c r="D30" s="78"/>
      <c r="E30" s="39"/>
    </row>
    <row r="31" spans="1:5" x14ac:dyDescent="0.2">
      <c r="A31" s="40">
        <v>4141</v>
      </c>
      <c r="B31" s="41" t="s">
        <v>240</v>
      </c>
      <c r="C31" s="141">
        <v>595001.5</v>
      </c>
      <c r="D31" s="78"/>
      <c r="E31" s="39"/>
    </row>
    <row r="32" spans="1:5" x14ac:dyDescent="0.2">
      <c r="A32" s="40">
        <v>4143</v>
      </c>
      <c r="B32" s="41" t="s">
        <v>241</v>
      </c>
      <c r="C32" s="141">
        <v>7430025.7300000004</v>
      </c>
      <c r="D32" s="78"/>
      <c r="E32" s="39"/>
    </row>
    <row r="33" spans="1:5" x14ac:dyDescent="0.2">
      <c r="A33" s="40">
        <v>4144</v>
      </c>
      <c r="B33" s="41" t="s">
        <v>242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412</v>
      </c>
      <c r="C36" s="140">
        <f>SUM(C37:C38)</f>
        <v>803744.49</v>
      </c>
      <c r="D36" s="78"/>
      <c r="E36" s="39"/>
    </row>
    <row r="37" spans="1:5" x14ac:dyDescent="0.2">
      <c r="A37" s="40">
        <v>4151</v>
      </c>
      <c r="B37" s="41" t="s">
        <v>412</v>
      </c>
      <c r="C37" s="141">
        <v>803744.49</v>
      </c>
      <c r="D37" s="78"/>
      <c r="E37" s="39"/>
    </row>
    <row r="38" spans="1:5" ht="22.5" x14ac:dyDescent="0.2">
      <c r="A38" s="40">
        <v>4154</v>
      </c>
      <c r="B38" s="42" t="s">
        <v>413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414</v>
      </c>
      <c r="C39" s="140">
        <f>SUM(C40:C47)</f>
        <v>1784974.9300000002</v>
      </c>
      <c r="D39" s="78"/>
      <c r="E39" s="39"/>
    </row>
    <row r="40" spans="1:5" x14ac:dyDescent="0.2">
      <c r="A40" s="40">
        <v>4161</v>
      </c>
      <c r="B40" s="41" t="s">
        <v>244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41">
        <v>1610528.58</v>
      </c>
      <c r="D41" s="78"/>
      <c r="E41" s="39"/>
    </row>
    <row r="42" spans="1:5" x14ac:dyDescent="0.2">
      <c r="A42" s="40">
        <v>4163</v>
      </c>
      <c r="B42" s="41" t="s">
        <v>246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41">
        <v>174446.35</v>
      </c>
      <c r="D47" s="78"/>
      <c r="E47" s="39"/>
    </row>
    <row r="48" spans="1:5" x14ac:dyDescent="0.2">
      <c r="A48" s="109">
        <v>4170</v>
      </c>
      <c r="B48" s="108" t="s">
        <v>492</v>
      </c>
      <c r="C48" s="140">
        <f>SUM(C49:C56)</f>
        <v>0</v>
      </c>
      <c r="D48" s="78"/>
      <c r="E48" s="39"/>
    </row>
    <row r="49" spans="1:5" x14ac:dyDescent="0.2">
      <c r="A49" s="40">
        <v>4171</v>
      </c>
      <c r="B49" s="41" t="s">
        <v>416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41">
        <v>0</v>
      </c>
      <c r="D51" s="78"/>
      <c r="E51" s="39"/>
    </row>
    <row r="52" spans="1:5" ht="22.5" x14ac:dyDescent="0.2">
      <c r="A52" s="40">
        <v>4174</v>
      </c>
      <c r="B52" s="42" t="s">
        <v>419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424</v>
      </c>
      <c r="C57" s="140">
        <f>+C58+C64</f>
        <v>91389679.179999992</v>
      </c>
      <c r="D57" s="78"/>
      <c r="E57" s="39"/>
    </row>
    <row r="58" spans="1:5" ht="22.5" x14ac:dyDescent="0.2">
      <c r="A58" s="109">
        <v>4210</v>
      </c>
      <c r="B58" s="110" t="s">
        <v>425</v>
      </c>
      <c r="C58" s="140">
        <f>SUM(C59:C63)</f>
        <v>89164756.129999995</v>
      </c>
      <c r="D58" s="78"/>
      <c r="E58" s="39"/>
    </row>
    <row r="59" spans="1:5" x14ac:dyDescent="0.2">
      <c r="A59" s="40">
        <v>4211</v>
      </c>
      <c r="B59" s="41" t="s">
        <v>251</v>
      </c>
      <c r="C59" s="141">
        <v>52784957.780000001</v>
      </c>
      <c r="D59" s="78"/>
      <c r="E59" s="39"/>
    </row>
    <row r="60" spans="1:5" x14ac:dyDescent="0.2">
      <c r="A60" s="40">
        <v>4212</v>
      </c>
      <c r="B60" s="41" t="s">
        <v>252</v>
      </c>
      <c r="C60" s="141">
        <v>35492414.759999998</v>
      </c>
      <c r="D60" s="78"/>
      <c r="E60" s="39"/>
    </row>
    <row r="61" spans="1:5" x14ac:dyDescent="0.2">
      <c r="A61" s="40">
        <v>4213</v>
      </c>
      <c r="B61" s="41" t="s">
        <v>253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41">
        <v>887383.59</v>
      </c>
      <c r="D62" s="78"/>
      <c r="E62" s="39"/>
    </row>
    <row r="63" spans="1:5" x14ac:dyDescent="0.2">
      <c r="A63" s="40">
        <v>4215</v>
      </c>
      <c r="B63" s="41" t="s">
        <v>427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254</v>
      </c>
      <c r="C64" s="140">
        <f>SUM(C65:C68)</f>
        <v>2224923.0499999998</v>
      </c>
      <c r="D64" s="78"/>
      <c r="E64" s="39"/>
    </row>
    <row r="65" spans="1:5" x14ac:dyDescent="0.2">
      <c r="A65" s="40">
        <v>4221</v>
      </c>
      <c r="B65" s="41" t="s">
        <v>255</v>
      </c>
      <c r="C65" s="141">
        <v>2224923.0499999998</v>
      </c>
      <c r="D65" s="78"/>
      <c r="E65" s="39"/>
    </row>
    <row r="66" spans="1:5" x14ac:dyDescent="0.2">
      <c r="A66" s="40">
        <v>4223</v>
      </c>
      <c r="B66" s="41" t="s">
        <v>256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259</v>
      </c>
      <c r="C69" s="140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260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262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268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269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270</v>
      </c>
      <c r="C83" s="140">
        <f>SUM(C84:C90)</f>
        <v>0</v>
      </c>
      <c r="D83" s="41"/>
      <c r="E83" s="41"/>
    </row>
    <row r="84" spans="1:5" x14ac:dyDescent="0.2">
      <c r="A84" s="43">
        <v>4392</v>
      </c>
      <c r="B84" s="41" t="s">
        <v>271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41">
        <v>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550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589</v>
      </c>
    </row>
    <row r="94" spans="1:5" x14ac:dyDescent="0.2">
      <c r="A94" s="111">
        <v>5000</v>
      </c>
      <c r="B94" s="108" t="s">
        <v>276</v>
      </c>
      <c r="C94" s="140">
        <f>C95+C123+C156+C166+C181+C210</f>
        <v>84184488.100000009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277</v>
      </c>
      <c r="C95" s="140">
        <f>C96+C103+C113</f>
        <v>67454065.99000001</v>
      </c>
      <c r="D95" s="112">
        <f>C95/$C$94</f>
        <v>0.80126478775844689</v>
      </c>
      <c r="E95" s="41"/>
    </row>
    <row r="96" spans="1:5" x14ac:dyDescent="0.2">
      <c r="A96" s="111">
        <v>5110</v>
      </c>
      <c r="B96" s="108" t="s">
        <v>278</v>
      </c>
      <c r="C96" s="140">
        <f>SUM(C97:C102)</f>
        <v>39225932.480000004</v>
      </c>
      <c r="D96" s="112">
        <f t="shared" ref="D96:D159" si="0">C96/$C$94</f>
        <v>0.46595202234175015</v>
      </c>
      <c r="E96" s="41"/>
    </row>
    <row r="97" spans="1:5" x14ac:dyDescent="0.2">
      <c r="A97" s="43">
        <v>5111</v>
      </c>
      <c r="B97" s="41" t="s">
        <v>279</v>
      </c>
      <c r="C97" s="141">
        <v>16243001.439999999</v>
      </c>
      <c r="D97" s="44">
        <f t="shared" si="0"/>
        <v>0.19294530152283479</v>
      </c>
      <c r="E97" s="41"/>
    </row>
    <row r="98" spans="1:5" x14ac:dyDescent="0.2">
      <c r="A98" s="43">
        <v>5112</v>
      </c>
      <c r="B98" s="41" t="s">
        <v>280</v>
      </c>
      <c r="C98" s="141">
        <v>2954463.81</v>
      </c>
      <c r="D98" s="44">
        <f t="shared" si="0"/>
        <v>3.5095109285341132E-2</v>
      </c>
      <c r="E98" s="41"/>
    </row>
    <row r="99" spans="1:5" x14ac:dyDescent="0.2">
      <c r="A99" s="43">
        <v>5113</v>
      </c>
      <c r="B99" s="41" t="s">
        <v>281</v>
      </c>
      <c r="C99" s="141">
        <v>724325.62</v>
      </c>
      <c r="D99" s="44">
        <f t="shared" si="0"/>
        <v>8.6040271354931464E-3</v>
      </c>
      <c r="E99" s="41"/>
    </row>
    <row r="100" spans="1:5" x14ac:dyDescent="0.2">
      <c r="A100" s="43">
        <v>5114</v>
      </c>
      <c r="B100" s="41" t="s">
        <v>282</v>
      </c>
      <c r="C100" s="141">
        <v>3935561.29</v>
      </c>
      <c r="D100" s="44">
        <f t="shared" si="0"/>
        <v>4.6749245363647933E-2</v>
      </c>
      <c r="E100" s="41"/>
    </row>
    <row r="101" spans="1:5" x14ac:dyDescent="0.2">
      <c r="A101" s="43">
        <v>5115</v>
      </c>
      <c r="B101" s="41" t="s">
        <v>283</v>
      </c>
      <c r="C101" s="141">
        <v>15368580.32</v>
      </c>
      <c r="D101" s="44">
        <f t="shared" si="0"/>
        <v>0.18255833903443311</v>
      </c>
      <c r="E101" s="41"/>
    </row>
    <row r="102" spans="1:5" x14ac:dyDescent="0.2">
      <c r="A102" s="43">
        <v>5116</v>
      </c>
      <c r="B102" s="41" t="s">
        <v>284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285</v>
      </c>
      <c r="C103" s="140">
        <f>SUM(C104:C112)</f>
        <v>8445680.7200000007</v>
      </c>
      <c r="D103" s="112">
        <f t="shared" si="0"/>
        <v>0.10032347895217528</v>
      </c>
      <c r="E103" s="41"/>
    </row>
    <row r="104" spans="1:5" x14ac:dyDescent="0.2">
      <c r="A104" s="43">
        <v>5121</v>
      </c>
      <c r="B104" s="41" t="s">
        <v>286</v>
      </c>
      <c r="C104" s="141">
        <v>1396553.75</v>
      </c>
      <c r="D104" s="44">
        <f t="shared" si="0"/>
        <v>1.6589205226752456E-2</v>
      </c>
      <c r="E104" s="41"/>
    </row>
    <row r="105" spans="1:5" x14ac:dyDescent="0.2">
      <c r="A105" s="43">
        <v>5122</v>
      </c>
      <c r="B105" s="41" t="s">
        <v>287</v>
      </c>
      <c r="C105" s="141">
        <v>227119.29</v>
      </c>
      <c r="D105" s="44">
        <f t="shared" si="0"/>
        <v>2.6978757622213301E-3</v>
      </c>
      <c r="E105" s="41"/>
    </row>
    <row r="106" spans="1:5" x14ac:dyDescent="0.2">
      <c r="A106" s="43">
        <v>5123</v>
      </c>
      <c r="B106" s="41" t="s">
        <v>288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41">
        <v>645975.42000000004</v>
      </c>
      <c r="D107" s="44">
        <f t="shared" si="0"/>
        <v>7.6733307356180265E-3</v>
      </c>
      <c r="E107" s="41"/>
    </row>
    <row r="108" spans="1:5" x14ac:dyDescent="0.2">
      <c r="A108" s="43">
        <v>5125</v>
      </c>
      <c r="B108" s="41" t="s">
        <v>290</v>
      </c>
      <c r="C108" s="141">
        <v>281020.75</v>
      </c>
      <c r="D108" s="44">
        <f t="shared" si="0"/>
        <v>3.3381535760624286E-3</v>
      </c>
      <c r="E108" s="41"/>
    </row>
    <row r="109" spans="1:5" x14ac:dyDescent="0.2">
      <c r="A109" s="43">
        <v>5126</v>
      </c>
      <c r="B109" s="41" t="s">
        <v>291</v>
      </c>
      <c r="C109" s="141">
        <v>4596796.74</v>
      </c>
      <c r="D109" s="44">
        <f t="shared" si="0"/>
        <v>5.4603845004552565E-2</v>
      </c>
      <c r="E109" s="41"/>
    </row>
    <row r="110" spans="1:5" x14ac:dyDescent="0.2">
      <c r="A110" s="43">
        <v>5127</v>
      </c>
      <c r="B110" s="41" t="s">
        <v>292</v>
      </c>
      <c r="C110" s="141">
        <v>430538.23999999999</v>
      </c>
      <c r="D110" s="44">
        <f t="shared" si="0"/>
        <v>5.1142229372301657E-3</v>
      </c>
      <c r="E110" s="41"/>
    </row>
    <row r="111" spans="1:5" x14ac:dyDescent="0.2">
      <c r="A111" s="43">
        <v>5128</v>
      </c>
      <c r="B111" s="41" t="s">
        <v>293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41">
        <v>867676.53</v>
      </c>
      <c r="D112" s="44">
        <f t="shared" si="0"/>
        <v>1.03068457097383E-2</v>
      </c>
      <c r="E112" s="41"/>
    </row>
    <row r="113" spans="1:5" x14ac:dyDescent="0.2">
      <c r="A113" s="111">
        <v>5130</v>
      </c>
      <c r="B113" s="108" t="s">
        <v>295</v>
      </c>
      <c r="C113" s="140">
        <f>SUM(C114:C122)</f>
        <v>19782452.789999999</v>
      </c>
      <c r="D113" s="112">
        <f t="shared" si="0"/>
        <v>0.23498928646452144</v>
      </c>
      <c r="E113" s="41"/>
    </row>
    <row r="114" spans="1:5" x14ac:dyDescent="0.2">
      <c r="A114" s="43">
        <v>5131</v>
      </c>
      <c r="B114" s="41" t="s">
        <v>296</v>
      </c>
      <c r="C114" s="141">
        <v>4991618.16</v>
      </c>
      <c r="D114" s="44">
        <f t="shared" si="0"/>
        <v>5.9293799518868838E-2</v>
      </c>
      <c r="E114" s="41"/>
    </row>
    <row r="115" spans="1:5" x14ac:dyDescent="0.2">
      <c r="A115" s="43">
        <v>5132</v>
      </c>
      <c r="B115" s="41" t="s">
        <v>297</v>
      </c>
      <c r="C115" s="141">
        <v>2430327.9</v>
      </c>
      <c r="D115" s="44">
        <f t="shared" si="0"/>
        <v>2.8869070239081251E-2</v>
      </c>
      <c r="E115" s="41"/>
    </row>
    <row r="116" spans="1:5" x14ac:dyDescent="0.2">
      <c r="A116" s="43">
        <v>5133</v>
      </c>
      <c r="B116" s="41" t="s">
        <v>298</v>
      </c>
      <c r="C116" s="141">
        <v>1626865.48</v>
      </c>
      <c r="D116" s="44">
        <f t="shared" si="0"/>
        <v>1.932500293958549E-2</v>
      </c>
      <c r="E116" s="41"/>
    </row>
    <row r="117" spans="1:5" x14ac:dyDescent="0.2">
      <c r="A117" s="43">
        <v>5134</v>
      </c>
      <c r="B117" s="41" t="s">
        <v>299</v>
      </c>
      <c r="C117" s="141">
        <v>169290</v>
      </c>
      <c r="D117" s="44">
        <f t="shared" si="0"/>
        <v>2.0109405404818274E-3</v>
      </c>
      <c r="E117" s="41"/>
    </row>
    <row r="118" spans="1:5" x14ac:dyDescent="0.2">
      <c r="A118" s="43">
        <v>5135</v>
      </c>
      <c r="B118" s="41" t="s">
        <v>300</v>
      </c>
      <c r="C118" s="141">
        <v>1734032.1</v>
      </c>
      <c r="D118" s="44">
        <f t="shared" si="0"/>
        <v>2.0598000167681721E-2</v>
      </c>
      <c r="E118" s="41"/>
    </row>
    <row r="119" spans="1:5" x14ac:dyDescent="0.2">
      <c r="A119" s="43">
        <v>5136</v>
      </c>
      <c r="B119" s="41" t="s">
        <v>301</v>
      </c>
      <c r="C119" s="141">
        <v>338949.03</v>
      </c>
      <c r="D119" s="44">
        <f t="shared" si="0"/>
        <v>4.026264667635367E-3</v>
      </c>
      <c r="E119" s="41"/>
    </row>
    <row r="120" spans="1:5" x14ac:dyDescent="0.2">
      <c r="A120" s="43">
        <v>5137</v>
      </c>
      <c r="B120" s="41" t="s">
        <v>302</v>
      </c>
      <c r="C120" s="141">
        <v>33734.18</v>
      </c>
      <c r="D120" s="44">
        <f t="shared" si="0"/>
        <v>4.0071729081405435E-4</v>
      </c>
      <c r="E120" s="41"/>
    </row>
    <row r="121" spans="1:5" x14ac:dyDescent="0.2">
      <c r="A121" s="43">
        <v>5138</v>
      </c>
      <c r="B121" s="41" t="s">
        <v>303</v>
      </c>
      <c r="C121" s="141">
        <v>2128083.8199999998</v>
      </c>
      <c r="D121" s="44">
        <f t="shared" si="0"/>
        <v>2.5278811667443037E-2</v>
      </c>
      <c r="E121" s="41"/>
    </row>
    <row r="122" spans="1:5" x14ac:dyDescent="0.2">
      <c r="A122" s="43">
        <v>5139</v>
      </c>
      <c r="B122" s="41" t="s">
        <v>304</v>
      </c>
      <c r="C122" s="141">
        <v>6329552.1200000001</v>
      </c>
      <c r="D122" s="44">
        <f t="shared" si="0"/>
        <v>7.5186679432929865E-2</v>
      </c>
      <c r="E122" s="41"/>
    </row>
    <row r="123" spans="1:5" x14ac:dyDescent="0.2">
      <c r="A123" s="111">
        <v>5200</v>
      </c>
      <c r="B123" s="108" t="s">
        <v>305</v>
      </c>
      <c r="C123" s="140">
        <f>C124+C127+C130+C133+C138+C142+C145+C147+C153</f>
        <v>7758886.9099999992</v>
      </c>
      <c r="D123" s="112">
        <f t="shared" si="0"/>
        <v>9.216527991217896E-2</v>
      </c>
      <c r="E123" s="41"/>
    </row>
    <row r="124" spans="1:5" x14ac:dyDescent="0.2">
      <c r="A124" s="111">
        <v>5210</v>
      </c>
      <c r="B124" s="108" t="s">
        <v>306</v>
      </c>
      <c r="C124" s="140">
        <f>SUM(C125:C126)</f>
        <v>3250000</v>
      </c>
      <c r="D124" s="112">
        <f t="shared" si="0"/>
        <v>3.8605687025612498E-2</v>
      </c>
      <c r="E124" s="41"/>
    </row>
    <row r="125" spans="1:5" x14ac:dyDescent="0.2">
      <c r="A125" s="43">
        <v>5211</v>
      </c>
      <c r="B125" s="41" t="s">
        <v>307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41">
        <v>3250000</v>
      </c>
      <c r="D126" s="44">
        <f t="shared" si="0"/>
        <v>3.8605687025612498E-2</v>
      </c>
      <c r="E126" s="41"/>
    </row>
    <row r="127" spans="1:5" x14ac:dyDescent="0.2">
      <c r="A127" s="111">
        <v>5220</v>
      </c>
      <c r="B127" s="108" t="s">
        <v>309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256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257</v>
      </c>
      <c r="C133" s="140">
        <f>SUM(C134:C137)</f>
        <v>3688036.11</v>
      </c>
      <c r="D133" s="112">
        <f t="shared" si="0"/>
        <v>4.38089747082515E-2</v>
      </c>
      <c r="E133" s="41"/>
    </row>
    <row r="134" spans="1:5" x14ac:dyDescent="0.2">
      <c r="A134" s="43">
        <v>5241</v>
      </c>
      <c r="B134" s="41" t="s">
        <v>314</v>
      </c>
      <c r="C134" s="141">
        <v>3364449.11</v>
      </c>
      <c r="D134" s="44">
        <f t="shared" si="0"/>
        <v>3.9965190570541695E-2</v>
      </c>
      <c r="E134" s="41"/>
    </row>
    <row r="135" spans="1:5" x14ac:dyDescent="0.2">
      <c r="A135" s="43">
        <v>5242</v>
      </c>
      <c r="B135" s="41" t="s">
        <v>315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41">
        <v>323587</v>
      </c>
      <c r="D136" s="44">
        <f t="shared" si="0"/>
        <v>3.8437841377098065E-3</v>
      </c>
      <c r="E136" s="41"/>
    </row>
    <row r="137" spans="1:5" x14ac:dyDescent="0.2">
      <c r="A137" s="43">
        <v>5244</v>
      </c>
      <c r="B137" s="41" t="s">
        <v>317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258</v>
      </c>
      <c r="C138" s="140">
        <f>SUM(C139:C141)</f>
        <v>820850.8</v>
      </c>
      <c r="D138" s="112">
        <f t="shared" si="0"/>
        <v>9.7506181783149661E-3</v>
      </c>
      <c r="E138" s="41"/>
    </row>
    <row r="139" spans="1:5" x14ac:dyDescent="0.2">
      <c r="A139" s="43">
        <v>5251</v>
      </c>
      <c r="B139" s="41" t="s">
        <v>318</v>
      </c>
      <c r="C139" s="141">
        <v>820850.8</v>
      </c>
      <c r="D139" s="44">
        <f t="shared" si="0"/>
        <v>9.7506181783149661E-3</v>
      </c>
      <c r="E139" s="41"/>
    </row>
    <row r="140" spans="1:5" x14ac:dyDescent="0.2">
      <c r="A140" s="43">
        <v>5252</v>
      </c>
      <c r="B140" s="41" t="s">
        <v>319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321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324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326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332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335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251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252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253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342</v>
      </c>
      <c r="C166" s="140">
        <f>C167+C170+C173+C176+C178</f>
        <v>588366.67000000004</v>
      </c>
      <c r="D166" s="112">
        <f t="shared" si="1"/>
        <v>6.9890152364067175E-3</v>
      </c>
      <c r="E166" s="41"/>
    </row>
    <row r="167" spans="1:5" x14ac:dyDescent="0.2">
      <c r="A167" s="111">
        <v>5410</v>
      </c>
      <c r="B167" s="108" t="s">
        <v>343</v>
      </c>
      <c r="C167" s="140">
        <f>SUM(C168:C169)</f>
        <v>588366.67000000004</v>
      </c>
      <c r="D167" s="112">
        <f t="shared" si="1"/>
        <v>6.9890152364067175E-3</v>
      </c>
      <c r="E167" s="41"/>
    </row>
    <row r="168" spans="1:5" x14ac:dyDescent="0.2">
      <c r="A168" s="43">
        <v>5411</v>
      </c>
      <c r="B168" s="41" t="s">
        <v>344</v>
      </c>
      <c r="C168" s="141">
        <v>588366.67000000004</v>
      </c>
      <c r="D168" s="44">
        <f t="shared" si="1"/>
        <v>6.9890152364067175E-3</v>
      </c>
      <c r="E168" s="41"/>
    </row>
    <row r="169" spans="1:5" x14ac:dyDescent="0.2">
      <c r="A169" s="43">
        <v>5412</v>
      </c>
      <c r="B169" s="41" t="s">
        <v>345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346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349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352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353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356</v>
      </c>
      <c r="C181" s="140">
        <f>C182+C191+C194+C200</f>
        <v>8383168.5299999993</v>
      </c>
      <c r="D181" s="112">
        <f t="shared" si="1"/>
        <v>9.9580917092967375E-2</v>
      </c>
      <c r="E181" s="41"/>
    </row>
    <row r="182" spans="1:5" x14ac:dyDescent="0.2">
      <c r="A182" s="111">
        <v>5510</v>
      </c>
      <c r="B182" s="108" t="s">
        <v>357</v>
      </c>
      <c r="C182" s="140">
        <f>SUM(C183:C190)</f>
        <v>8383168.5299999993</v>
      </c>
      <c r="D182" s="112">
        <f t="shared" si="1"/>
        <v>9.9580917092967375E-2</v>
      </c>
      <c r="E182" s="41"/>
    </row>
    <row r="183" spans="1:5" x14ac:dyDescent="0.2">
      <c r="A183" s="43">
        <v>5511</v>
      </c>
      <c r="B183" s="41" t="s">
        <v>358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41">
        <v>868397.75</v>
      </c>
      <c r="D185" s="44">
        <f t="shared" si="1"/>
        <v>1.0315412846229565E-2</v>
      </c>
      <c r="E185" s="41"/>
    </row>
    <row r="186" spans="1:5" x14ac:dyDescent="0.2">
      <c r="A186" s="43">
        <v>5514</v>
      </c>
      <c r="B186" s="41" t="s">
        <v>361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41">
        <v>7484066.1399999997</v>
      </c>
      <c r="D187" s="44">
        <f t="shared" si="1"/>
        <v>8.8900773870715016E-2</v>
      </c>
      <c r="E187" s="41"/>
    </row>
    <row r="188" spans="1:5" x14ac:dyDescent="0.2">
      <c r="A188" s="43">
        <v>5516</v>
      </c>
      <c r="B188" s="41" t="s">
        <v>363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41">
        <v>30704.639999999999</v>
      </c>
      <c r="D189" s="44">
        <f t="shared" si="1"/>
        <v>3.6473037602280075E-4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367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373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381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view="pageBreakPreview" topLeftCell="A133" zoomScale="60" zoomScaleNormal="6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595</v>
      </c>
      <c r="B1" s="171"/>
      <c r="C1" s="171"/>
      <c r="D1" s="171"/>
      <c r="E1" s="171"/>
      <c r="F1" s="171"/>
      <c r="G1" s="10" t="s">
        <v>497</v>
      </c>
      <c r="H1" s="18">
        <v>2026</v>
      </c>
    </row>
    <row r="2" spans="1:8" s="11" customFormat="1" ht="18.95" customHeight="1" x14ac:dyDescent="0.25">
      <c r="A2" s="170" t="s">
        <v>501</v>
      </c>
      <c r="B2" s="171"/>
      <c r="C2" s="171"/>
      <c r="D2" s="171"/>
      <c r="E2" s="171"/>
      <c r="F2" s="171"/>
      <c r="G2" s="10" t="s">
        <v>498</v>
      </c>
      <c r="H2" s="18" t="s">
        <v>500</v>
      </c>
    </row>
    <row r="3" spans="1:8" s="11" customFormat="1" ht="18.95" customHeight="1" x14ac:dyDescent="0.25">
      <c r="A3" s="170" t="s">
        <v>596</v>
      </c>
      <c r="B3" s="171"/>
      <c r="C3" s="171"/>
      <c r="D3" s="171"/>
      <c r="E3" s="171"/>
      <c r="F3" s="171"/>
      <c r="G3" s="10" t="s">
        <v>499</v>
      </c>
      <c r="H3" s="18">
        <v>1</v>
      </c>
    </row>
    <row r="4" spans="1:8" s="11" customFormat="1" ht="18.95" customHeight="1" x14ac:dyDescent="0.25">
      <c r="A4" s="170" t="s">
        <v>515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43">
        <v>0</v>
      </c>
    </row>
    <row r="11" spans="1:8" x14ac:dyDescent="0.2">
      <c r="A11" s="16">
        <v>1121</v>
      </c>
      <c r="B11" s="14" t="s">
        <v>118</v>
      </c>
      <c r="C11" s="143">
        <v>0</v>
      </c>
    </row>
    <row r="12" spans="1:8" x14ac:dyDescent="0.2">
      <c r="C12" s="143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43">
        <v>40024.76</v>
      </c>
      <c r="D15" s="143">
        <v>170518.21</v>
      </c>
      <c r="E15" s="143">
        <v>-47364.51</v>
      </c>
      <c r="F15" s="143">
        <v>-77542.210000000006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121</v>
      </c>
      <c r="C16" s="143">
        <v>3317779.11</v>
      </c>
      <c r="D16" s="143">
        <v>-191519.01</v>
      </c>
      <c r="E16" s="143">
        <v>-191519.01</v>
      </c>
      <c r="F16" s="143">
        <v>5934804.1900000004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43">
        <v>1943304.91</v>
      </c>
      <c r="D20" s="143">
        <v>1943304.91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43">
        <v>60000</v>
      </c>
      <c r="D21" s="143">
        <v>60000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481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482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129</v>
      </c>
      <c r="C24" s="143">
        <v>2600670.59</v>
      </c>
      <c r="D24" s="143">
        <v>2600670.59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130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131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132</v>
      </c>
      <c r="C27" s="143">
        <v>273599.77</v>
      </c>
      <c r="D27" s="143">
        <v>273599.77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133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43">
        <v>0</v>
      </c>
    </row>
    <row r="34" spans="1:8" x14ac:dyDescent="0.2">
      <c r="A34" s="16">
        <v>1142</v>
      </c>
      <c r="B34" s="14" t="s">
        <v>137</v>
      </c>
      <c r="C34" s="143">
        <v>0</v>
      </c>
    </row>
    <row r="35" spans="1:8" x14ac:dyDescent="0.2">
      <c r="A35" s="16">
        <v>1143</v>
      </c>
      <c r="B35" s="14" t="s">
        <v>138</v>
      </c>
      <c r="C35" s="143">
        <v>0</v>
      </c>
    </row>
    <row r="36" spans="1:8" x14ac:dyDescent="0.2">
      <c r="A36" s="16">
        <v>1144</v>
      </c>
      <c r="B36" s="14" t="s">
        <v>139</v>
      </c>
      <c r="C36" s="143">
        <v>0</v>
      </c>
    </row>
    <row r="37" spans="1:8" x14ac:dyDescent="0.2">
      <c r="A37" s="16">
        <v>1145</v>
      </c>
      <c r="B37" s="14" t="s">
        <v>140</v>
      </c>
      <c r="C37" s="143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144</v>
      </c>
      <c r="C42" s="143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552</v>
      </c>
      <c r="C51" s="143">
        <v>0</v>
      </c>
    </row>
    <row r="52" spans="1:10" x14ac:dyDescent="0.2">
      <c r="A52" s="16">
        <v>1214</v>
      </c>
      <c r="B52" s="14" t="s">
        <v>146</v>
      </c>
      <c r="C52" s="143">
        <v>0</v>
      </c>
    </row>
    <row r="53" spans="1:10" x14ac:dyDescent="0.2">
      <c r="C53" s="143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553</v>
      </c>
      <c r="G55" s="15" t="s">
        <v>554</v>
      </c>
      <c r="H55" s="15" t="s">
        <v>99</v>
      </c>
      <c r="I55" s="15" t="s">
        <v>555</v>
      </c>
      <c r="J55" s="15" t="s">
        <v>126</v>
      </c>
    </row>
    <row r="56" spans="1:10" x14ac:dyDescent="0.2">
      <c r="A56" s="16">
        <v>1230</v>
      </c>
      <c r="B56" s="14" t="s">
        <v>148</v>
      </c>
      <c r="C56" s="143">
        <f>SUM(C57:C63)</f>
        <v>339901587.94</v>
      </c>
      <c r="D56" s="143">
        <f>SUM(D57:D63)</f>
        <v>868397.75</v>
      </c>
      <c r="E56" s="143">
        <f>SUM(E57:E63)</f>
        <v>35676353.100000001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43">
        <v>44430649.960000001</v>
      </c>
      <c r="D57" s="144"/>
      <c r="E57" s="144"/>
    </row>
    <row r="58" spans="1:10" x14ac:dyDescent="0.2">
      <c r="A58" s="16">
        <v>1232</v>
      </c>
      <c r="B58" s="14" t="s">
        <v>150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151</v>
      </c>
      <c r="C59" s="143">
        <v>150371974.59</v>
      </c>
      <c r="D59" s="143">
        <v>868397.75</v>
      </c>
      <c r="E59" s="143">
        <v>35676353.100000001</v>
      </c>
    </row>
    <row r="60" spans="1:10" x14ac:dyDescent="0.2">
      <c r="A60" s="16">
        <v>1234</v>
      </c>
      <c r="B60" s="14" t="s">
        <v>152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153</v>
      </c>
      <c r="C61" s="143">
        <v>118055744.31999999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154</v>
      </c>
      <c r="C62" s="143">
        <v>24976954.059999999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155</v>
      </c>
      <c r="C63" s="143">
        <v>2066265.01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156</v>
      </c>
      <c r="C64" s="143">
        <f>SUM(C65:C72)</f>
        <v>263149572.97999999</v>
      </c>
      <c r="D64" s="143">
        <f t="shared" ref="D64:E64" si="0">SUM(D65:D72)</f>
        <v>7484066.1399999997</v>
      </c>
      <c r="E64" s="143">
        <f t="shared" si="0"/>
        <v>113118384.42999999</v>
      </c>
    </row>
    <row r="65" spans="1:9" x14ac:dyDescent="0.2">
      <c r="A65" s="16">
        <v>1241</v>
      </c>
      <c r="B65" s="14" t="s">
        <v>157</v>
      </c>
      <c r="C65" s="143">
        <v>19761072.350000001</v>
      </c>
      <c r="D65" s="143">
        <v>329425.15000000002</v>
      </c>
      <c r="E65" s="143">
        <v>12076795</v>
      </c>
    </row>
    <row r="66" spans="1:9" x14ac:dyDescent="0.2">
      <c r="A66" s="16">
        <v>1242</v>
      </c>
      <c r="B66" s="14" t="s">
        <v>158</v>
      </c>
      <c r="C66" s="143">
        <v>2664244.81</v>
      </c>
      <c r="D66" s="143">
        <v>43607.63</v>
      </c>
      <c r="E66" s="143">
        <v>1791827.53</v>
      </c>
    </row>
    <row r="67" spans="1:9" x14ac:dyDescent="0.2">
      <c r="A67" s="16">
        <v>1243</v>
      </c>
      <c r="B67" s="14" t="s">
        <v>159</v>
      </c>
      <c r="C67" s="143">
        <v>398483.20000000001</v>
      </c>
      <c r="D67" s="143">
        <v>8356.68</v>
      </c>
      <c r="E67" s="143">
        <v>339986.45</v>
      </c>
    </row>
    <row r="68" spans="1:9" x14ac:dyDescent="0.2">
      <c r="A68" s="16">
        <v>1244</v>
      </c>
      <c r="B68" s="14" t="s">
        <v>160</v>
      </c>
      <c r="C68" s="143">
        <v>67537203.299999997</v>
      </c>
      <c r="D68" s="143">
        <v>618082.21</v>
      </c>
      <c r="E68" s="143">
        <v>47230528.869999997</v>
      </c>
    </row>
    <row r="69" spans="1:9" x14ac:dyDescent="0.2">
      <c r="A69" s="16">
        <v>1245</v>
      </c>
      <c r="B69" s="14" t="s">
        <v>161</v>
      </c>
      <c r="C69" s="143">
        <v>4469019.2699999996</v>
      </c>
      <c r="D69" s="143">
        <v>13452.39</v>
      </c>
      <c r="E69" s="143">
        <v>895100.69</v>
      </c>
    </row>
    <row r="70" spans="1:9" x14ac:dyDescent="0.2">
      <c r="A70" s="16">
        <v>1246</v>
      </c>
      <c r="B70" s="14" t="s">
        <v>162</v>
      </c>
      <c r="C70" s="143">
        <v>166604187.09</v>
      </c>
      <c r="D70" s="143">
        <v>6471142.0800000001</v>
      </c>
      <c r="E70" s="143">
        <v>50784145.890000001</v>
      </c>
    </row>
    <row r="71" spans="1:9" x14ac:dyDescent="0.2">
      <c r="A71" s="16">
        <v>1247</v>
      </c>
      <c r="B71" s="14" t="s">
        <v>163</v>
      </c>
      <c r="C71" s="143">
        <v>1715362.96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164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43">
        <f>SUM(C77:C81)</f>
        <v>7239978.4000000004</v>
      </c>
      <c r="D76" s="143">
        <f>SUM(D77:D81)</f>
        <v>30704.639999999999</v>
      </c>
      <c r="E76" s="143">
        <f>SUM(E77:E81)</f>
        <v>6721357.2200000007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167</v>
      </c>
      <c r="C77" s="143">
        <v>1257941.75</v>
      </c>
      <c r="D77" s="143">
        <v>26208.86</v>
      </c>
      <c r="E77" s="143">
        <v>816993.07</v>
      </c>
    </row>
    <row r="78" spans="1:9" x14ac:dyDescent="0.2">
      <c r="A78" s="16">
        <v>1252</v>
      </c>
      <c r="B78" s="14" t="s">
        <v>168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169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170</v>
      </c>
      <c r="C80" s="143">
        <v>5982036.6500000004</v>
      </c>
      <c r="D80" s="143">
        <v>4495.78</v>
      </c>
      <c r="E80" s="143">
        <v>5904364.1500000004</v>
      </c>
    </row>
    <row r="81" spans="1:8" x14ac:dyDescent="0.2">
      <c r="A81" s="16">
        <v>1259</v>
      </c>
      <c r="B81" s="14" t="s">
        <v>171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172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173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174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175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176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177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178</v>
      </c>
      <c r="C88" s="143">
        <v>0</v>
      </c>
      <c r="D88" s="144"/>
      <c r="E88" s="144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43">
        <v>0</v>
      </c>
    </row>
    <row r="94" spans="1:8" x14ac:dyDescent="0.2">
      <c r="A94" s="16">
        <v>1162</v>
      </c>
      <c r="B94" s="14" t="s">
        <v>182</v>
      </c>
      <c r="C94" s="143">
        <v>0</v>
      </c>
    </row>
    <row r="95" spans="1:8" x14ac:dyDescent="0.2">
      <c r="C95" s="143"/>
    </row>
    <row r="96" spans="1:8" x14ac:dyDescent="0.2">
      <c r="A96" s="13" t="s">
        <v>557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43">
        <v>0</v>
      </c>
    </row>
    <row r="100" spans="1:8" x14ac:dyDescent="0.2">
      <c r="A100" s="16">
        <v>1192</v>
      </c>
      <c r="B100" s="14" t="s">
        <v>485</v>
      </c>
      <c r="C100" s="143">
        <v>0</v>
      </c>
    </row>
    <row r="101" spans="1:8" x14ac:dyDescent="0.2">
      <c r="A101" s="16">
        <v>1193</v>
      </c>
      <c r="B101" s="14" t="s">
        <v>486</v>
      </c>
      <c r="C101" s="143">
        <v>0</v>
      </c>
    </row>
    <row r="102" spans="1:8" x14ac:dyDescent="0.2">
      <c r="A102" s="16">
        <v>1194</v>
      </c>
      <c r="B102" s="14" t="s">
        <v>487</v>
      </c>
      <c r="C102" s="143">
        <v>0</v>
      </c>
    </row>
    <row r="103" spans="1:8" x14ac:dyDescent="0.2">
      <c r="A103" s="16">
        <v>1290</v>
      </c>
      <c r="B103" s="14" t="s">
        <v>183</v>
      </c>
      <c r="C103" s="143">
        <f>SUM(C104:C106)</f>
        <v>0</v>
      </c>
    </row>
    <row r="104" spans="1:8" x14ac:dyDescent="0.2">
      <c r="A104" s="16">
        <v>1291</v>
      </c>
      <c r="B104" s="14" t="s">
        <v>184</v>
      </c>
      <c r="C104" s="143">
        <v>0</v>
      </c>
    </row>
    <row r="105" spans="1:8" x14ac:dyDescent="0.2">
      <c r="A105" s="16">
        <v>1292</v>
      </c>
      <c r="B105" s="14" t="s">
        <v>185</v>
      </c>
      <c r="C105" s="143">
        <v>0</v>
      </c>
    </row>
    <row r="106" spans="1:8" x14ac:dyDescent="0.2">
      <c r="A106" s="16">
        <v>1293</v>
      </c>
      <c r="B106" s="14" t="s">
        <v>186</v>
      </c>
      <c r="C106" s="143">
        <v>0</v>
      </c>
    </row>
    <row r="107" spans="1:8" x14ac:dyDescent="0.2">
      <c r="C107" s="143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4" t="s">
        <v>188</v>
      </c>
      <c r="C110" s="143">
        <f>SUM(C111:C119)</f>
        <v>31376797.460000005</v>
      </c>
      <c r="D110" s="143">
        <f>SUM(D111:D119)</f>
        <v>31376797.460000005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43">
        <v>606065.72</v>
      </c>
      <c r="D111" s="143">
        <f>C111</f>
        <v>606065.72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190</v>
      </c>
      <c r="C112" s="143">
        <v>15956052.09</v>
      </c>
      <c r="D112" s="143">
        <f t="shared" ref="D112:D119" si="1">C112</f>
        <v>15956052.09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191</v>
      </c>
      <c r="C113" s="143">
        <v>369139.36</v>
      </c>
      <c r="D113" s="143">
        <f t="shared" si="1"/>
        <v>369139.36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192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193</v>
      </c>
      <c r="C115" s="143">
        <v>895</v>
      </c>
      <c r="D115" s="143">
        <f t="shared" si="1"/>
        <v>895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194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195</v>
      </c>
      <c r="C117" s="143">
        <v>7765740.9900000002</v>
      </c>
      <c r="D117" s="143">
        <f t="shared" si="1"/>
        <v>7765740.9900000002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196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197</v>
      </c>
      <c r="C119" s="143">
        <v>6678904.2999999998</v>
      </c>
      <c r="D119" s="143">
        <f t="shared" si="1"/>
        <v>6678904.2999999998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198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199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200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201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43">
        <v>0</v>
      </c>
    </row>
    <row r="129" spans="1:8" x14ac:dyDescent="0.2">
      <c r="A129" s="16">
        <v>2162</v>
      </c>
      <c r="B129" s="14" t="s">
        <v>204</v>
      </c>
      <c r="C129" s="143">
        <v>0</v>
      </c>
    </row>
    <row r="130" spans="1:8" x14ac:dyDescent="0.2">
      <c r="A130" s="16">
        <v>2163</v>
      </c>
      <c r="B130" s="14" t="s">
        <v>205</v>
      </c>
      <c r="C130" s="143">
        <v>0</v>
      </c>
    </row>
    <row r="131" spans="1:8" x14ac:dyDescent="0.2">
      <c r="A131" s="16">
        <v>2164</v>
      </c>
      <c r="B131" s="14" t="s">
        <v>206</v>
      </c>
      <c r="C131" s="143">
        <v>0</v>
      </c>
    </row>
    <row r="132" spans="1:8" x14ac:dyDescent="0.2">
      <c r="A132" s="16">
        <v>2165</v>
      </c>
      <c r="B132" s="14" t="s">
        <v>207</v>
      </c>
      <c r="C132" s="143">
        <v>0</v>
      </c>
    </row>
    <row r="133" spans="1:8" x14ac:dyDescent="0.2">
      <c r="A133" s="16">
        <v>2166</v>
      </c>
      <c r="B133" s="14" t="s">
        <v>208</v>
      </c>
      <c r="C133" s="143">
        <v>0</v>
      </c>
    </row>
    <row r="134" spans="1:8" x14ac:dyDescent="0.2">
      <c r="A134" s="16">
        <v>2250</v>
      </c>
      <c r="B134" s="14" t="s">
        <v>209</v>
      </c>
      <c r="C134" s="143">
        <f>SUM(C135:C140)</f>
        <v>0</v>
      </c>
    </row>
    <row r="135" spans="1:8" x14ac:dyDescent="0.2">
      <c r="A135" s="16">
        <v>2251</v>
      </c>
      <c r="B135" s="14" t="s">
        <v>210</v>
      </c>
      <c r="C135" s="143">
        <v>0</v>
      </c>
    </row>
    <row r="136" spans="1:8" x14ac:dyDescent="0.2">
      <c r="A136" s="16">
        <v>2252</v>
      </c>
      <c r="B136" s="14" t="s">
        <v>211</v>
      </c>
      <c r="C136" s="143">
        <v>0</v>
      </c>
    </row>
    <row r="137" spans="1:8" x14ac:dyDescent="0.2">
      <c r="A137" s="16">
        <v>2253</v>
      </c>
      <c r="B137" s="14" t="s">
        <v>212</v>
      </c>
      <c r="C137" s="143">
        <v>0</v>
      </c>
    </row>
    <row r="138" spans="1:8" x14ac:dyDescent="0.2">
      <c r="A138" s="16">
        <v>2254</v>
      </c>
      <c r="B138" s="14" t="s">
        <v>213</v>
      </c>
      <c r="C138" s="143">
        <v>0</v>
      </c>
    </row>
    <row r="139" spans="1:8" x14ac:dyDescent="0.2">
      <c r="A139" s="16">
        <v>2255</v>
      </c>
      <c r="B139" s="14" t="s">
        <v>214</v>
      </c>
      <c r="C139" s="143">
        <v>0</v>
      </c>
    </row>
    <row r="140" spans="1:8" x14ac:dyDescent="0.2">
      <c r="A140" s="16">
        <v>2256</v>
      </c>
      <c r="B140" s="14" t="s">
        <v>215</v>
      </c>
      <c r="C140" s="143">
        <v>0</v>
      </c>
    </row>
    <row r="142" spans="1:8" x14ac:dyDescent="0.2">
      <c r="A142" s="13" t="s">
        <v>558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559</v>
      </c>
      <c r="C144" s="143">
        <f>SUM(C145:C147)</f>
        <v>19000000</v>
      </c>
      <c r="E144" s="14" t="str">
        <f>IF(OR(C144&lt;&gt;0,C145&lt;&gt;0,C146&lt;&gt;0,C147&lt;&gt;0,C148&lt;&gt;0,C149&lt;&gt;0,C150&lt;&gt;0,C151&lt;&gt;0),"","SIN INFORMACIÓN QUE REVELAR")</f>
        <v/>
      </c>
    </row>
    <row r="145" spans="1:5" x14ac:dyDescent="0.2">
      <c r="A145" s="16">
        <v>2151</v>
      </c>
      <c r="B145" s="14" t="s">
        <v>560</v>
      </c>
      <c r="C145" s="143">
        <v>0</v>
      </c>
    </row>
    <row r="146" spans="1:5" x14ac:dyDescent="0.2">
      <c r="A146" s="16">
        <v>2152</v>
      </c>
      <c r="B146" s="14" t="s">
        <v>561</v>
      </c>
      <c r="C146" s="143">
        <v>0</v>
      </c>
    </row>
    <row r="147" spans="1:5" x14ac:dyDescent="0.2">
      <c r="A147" s="16">
        <v>2159</v>
      </c>
      <c r="B147" s="14" t="s">
        <v>216</v>
      </c>
      <c r="C147" s="143">
        <v>19000000</v>
      </c>
    </row>
    <row r="148" spans="1:5" x14ac:dyDescent="0.2">
      <c r="A148" s="16">
        <v>2240</v>
      </c>
      <c r="B148" s="14" t="s">
        <v>218</v>
      </c>
      <c r="C148" s="143">
        <f>SUM(C149:C151)</f>
        <v>0</v>
      </c>
    </row>
    <row r="149" spans="1:5" x14ac:dyDescent="0.2">
      <c r="A149" s="16">
        <v>2241</v>
      </c>
      <c r="B149" s="14" t="s">
        <v>219</v>
      </c>
      <c r="C149" s="143">
        <v>0</v>
      </c>
    </row>
    <row r="150" spans="1:5" x14ac:dyDescent="0.2">
      <c r="A150" s="16">
        <v>2242</v>
      </c>
      <c r="B150" s="14" t="s">
        <v>220</v>
      </c>
      <c r="C150" s="143">
        <v>0</v>
      </c>
    </row>
    <row r="151" spans="1:5" x14ac:dyDescent="0.2">
      <c r="A151" s="16">
        <v>2249</v>
      </c>
      <c r="B151" s="14" t="s">
        <v>221</v>
      </c>
      <c r="C151" s="143">
        <v>0</v>
      </c>
    </row>
    <row r="153" spans="1:5" x14ac:dyDescent="0.2">
      <c r="A153" s="113" t="s">
        <v>562</v>
      </c>
      <c r="B153" s="113"/>
      <c r="C153" s="113"/>
      <c r="D153" s="113"/>
      <c r="E153" s="113"/>
    </row>
    <row r="154" spans="1:5" x14ac:dyDescent="0.2">
      <c r="A154" s="114" t="s">
        <v>85</v>
      </c>
      <c r="B154" s="114" t="s">
        <v>82</v>
      </c>
      <c r="C154" s="114" t="s">
        <v>83</v>
      </c>
      <c r="D154" s="115" t="s">
        <v>86</v>
      </c>
      <c r="E154" s="115" t="s">
        <v>126</v>
      </c>
    </row>
    <row r="155" spans="1:5" x14ac:dyDescent="0.2">
      <c r="A155" s="116">
        <v>2170</v>
      </c>
      <c r="B155" s="117" t="s">
        <v>563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564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565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566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567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568</v>
      </c>
      <c r="C160" s="145">
        <v>0</v>
      </c>
      <c r="D160" s="117"/>
    </row>
    <row r="161" spans="1:5" x14ac:dyDescent="0.2">
      <c r="A161" s="116">
        <v>2262</v>
      </c>
      <c r="B161" s="117" t="s">
        <v>569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570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571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572</v>
      </c>
      <c r="B165" s="113"/>
      <c r="C165" s="113"/>
      <c r="D165" s="113"/>
      <c r="E165" s="113"/>
    </row>
    <row r="166" spans="1:5" x14ac:dyDescent="0.2">
      <c r="A166" s="114" t="s">
        <v>85</v>
      </c>
      <c r="B166" s="114" t="s">
        <v>82</v>
      </c>
      <c r="C166" s="114" t="s">
        <v>83</v>
      </c>
      <c r="D166" s="115" t="s">
        <v>86</v>
      </c>
      <c r="E166" s="115" t="s">
        <v>126</v>
      </c>
    </row>
    <row r="167" spans="1:5" x14ac:dyDescent="0.2">
      <c r="A167" s="116">
        <v>2190</v>
      </c>
      <c r="B167" s="117" t="s">
        <v>573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574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575</v>
      </c>
      <c r="C169" s="145">
        <v>0</v>
      </c>
      <c r="D169" s="117"/>
    </row>
    <row r="170" spans="1:5" x14ac:dyDescent="0.2">
      <c r="A170" s="116">
        <v>2199</v>
      </c>
      <c r="B170" s="117" t="s">
        <v>217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517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view="pageBreakPreview" zoomScale="60" zoomScaleNormal="100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2" t="s">
        <v>595</v>
      </c>
      <c r="B1" s="172"/>
      <c r="C1" s="172"/>
      <c r="D1" s="20" t="s">
        <v>497</v>
      </c>
      <c r="E1" s="21">
        <v>2026</v>
      </c>
    </row>
    <row r="2" spans="1:5" ht="18.95" customHeight="1" x14ac:dyDescent="0.2">
      <c r="A2" s="172" t="s">
        <v>503</v>
      </c>
      <c r="B2" s="172"/>
      <c r="C2" s="172"/>
      <c r="D2" s="20" t="s">
        <v>498</v>
      </c>
      <c r="E2" s="21" t="s">
        <v>500</v>
      </c>
    </row>
    <row r="3" spans="1:5" ht="18.95" customHeight="1" x14ac:dyDescent="0.2">
      <c r="A3" s="172" t="s">
        <v>596</v>
      </c>
      <c r="B3" s="172"/>
      <c r="C3" s="172"/>
      <c r="D3" s="20" t="s">
        <v>499</v>
      </c>
      <c r="E3" s="21">
        <v>1</v>
      </c>
    </row>
    <row r="4" spans="1:5" ht="18.95" customHeight="1" x14ac:dyDescent="0.2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6">
        <v>162351437.34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146">
        <v>20031574.359999999</v>
      </c>
      <c r="E10" s="14"/>
    </row>
    <row r="11" spans="1:5" x14ac:dyDescent="0.2">
      <c r="A11" s="26">
        <v>3130</v>
      </c>
      <c r="B11" s="22" t="s">
        <v>384</v>
      </c>
      <c r="C11" s="146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6">
        <v>38546838.990000002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6">
        <v>246643267.41999999</v>
      </c>
    </row>
    <row r="17" spans="1:5" x14ac:dyDescent="0.2">
      <c r="A17" s="26">
        <v>3230</v>
      </c>
      <c r="B17" s="22" t="s">
        <v>388</v>
      </c>
      <c r="C17" s="146">
        <f>SUM(C18:C21)</f>
        <v>0</v>
      </c>
    </row>
    <row r="18" spans="1:5" x14ac:dyDescent="0.2">
      <c r="A18" s="26">
        <v>3231</v>
      </c>
      <c r="B18" s="22" t="s">
        <v>389</v>
      </c>
      <c r="C18" s="146">
        <v>0</v>
      </c>
    </row>
    <row r="19" spans="1:5" x14ac:dyDescent="0.2">
      <c r="A19" s="26">
        <v>3232</v>
      </c>
      <c r="B19" s="22" t="s">
        <v>390</v>
      </c>
      <c r="C19" s="146">
        <v>0</v>
      </c>
      <c r="E19" s="14"/>
    </row>
    <row r="20" spans="1:5" x14ac:dyDescent="0.2">
      <c r="A20" s="26">
        <v>3233</v>
      </c>
      <c r="B20" s="22" t="s">
        <v>391</v>
      </c>
      <c r="C20" s="146">
        <v>0</v>
      </c>
    </row>
    <row r="21" spans="1:5" x14ac:dyDescent="0.2">
      <c r="A21" s="26">
        <v>3239</v>
      </c>
      <c r="B21" s="22" t="s">
        <v>392</v>
      </c>
      <c r="C21" s="146">
        <v>0</v>
      </c>
    </row>
    <row r="22" spans="1:5" x14ac:dyDescent="0.2">
      <c r="A22" s="26">
        <v>3240</v>
      </c>
      <c r="B22" s="22" t="s">
        <v>393</v>
      </c>
      <c r="C22" s="146">
        <f>SUM(C23:C25)</f>
        <v>0</v>
      </c>
    </row>
    <row r="23" spans="1:5" x14ac:dyDescent="0.2">
      <c r="A23" s="26">
        <v>3241</v>
      </c>
      <c r="B23" s="22" t="s">
        <v>394</v>
      </c>
      <c r="C23" s="146">
        <v>0</v>
      </c>
    </row>
    <row r="24" spans="1:5" x14ac:dyDescent="0.2">
      <c r="A24" s="26">
        <v>3242</v>
      </c>
      <c r="B24" s="22" t="s">
        <v>395</v>
      </c>
      <c r="C24" s="146">
        <v>0</v>
      </c>
    </row>
    <row r="25" spans="1:5" x14ac:dyDescent="0.2">
      <c r="A25" s="26">
        <v>3243</v>
      </c>
      <c r="B25" s="22" t="s">
        <v>396</v>
      </c>
      <c r="C25" s="146">
        <v>0</v>
      </c>
    </row>
    <row r="26" spans="1:5" x14ac:dyDescent="0.2">
      <c r="A26" s="26">
        <v>3250</v>
      </c>
      <c r="B26" s="22" t="s">
        <v>397</v>
      </c>
      <c r="C26" s="146">
        <f>SUM(C27:C29)</f>
        <v>0</v>
      </c>
    </row>
    <row r="27" spans="1:5" x14ac:dyDescent="0.2">
      <c r="A27" s="26">
        <v>3251</v>
      </c>
      <c r="B27" s="22" t="s">
        <v>398</v>
      </c>
      <c r="C27" s="146">
        <v>0</v>
      </c>
    </row>
    <row r="28" spans="1:5" x14ac:dyDescent="0.2">
      <c r="A28" s="26">
        <v>3252</v>
      </c>
      <c r="B28" s="22" t="s">
        <v>399</v>
      </c>
      <c r="C28" s="146">
        <v>0</v>
      </c>
    </row>
    <row r="29" spans="1:5" x14ac:dyDescent="0.2">
      <c r="A29" s="26">
        <v>3253</v>
      </c>
      <c r="B29" s="22" t="s">
        <v>593</v>
      </c>
      <c r="C29" s="146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view="pageBreakPreview" zoomScale="60" zoomScaleNormal="100" workbookViewId="0">
      <selection activeCell="B49" sqref="B4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2" t="s">
        <v>595</v>
      </c>
      <c r="B1" s="172"/>
      <c r="C1" s="172"/>
      <c r="D1" s="20" t="s">
        <v>497</v>
      </c>
      <c r="E1" s="21">
        <v>2026</v>
      </c>
    </row>
    <row r="2" spans="1:5" s="28" customFormat="1" ht="18.95" customHeight="1" x14ac:dyDescent="0.25">
      <c r="A2" s="172" t="s">
        <v>504</v>
      </c>
      <c r="B2" s="172"/>
      <c r="C2" s="172"/>
      <c r="D2" s="20" t="s">
        <v>498</v>
      </c>
      <c r="E2" s="21" t="s">
        <v>500</v>
      </c>
    </row>
    <row r="3" spans="1:5" s="28" customFormat="1" ht="18.95" customHeight="1" x14ac:dyDescent="0.25">
      <c r="A3" s="172" t="s">
        <v>596</v>
      </c>
      <c r="B3" s="172"/>
      <c r="C3" s="172"/>
      <c r="D3" s="20" t="s">
        <v>499</v>
      </c>
      <c r="E3" s="21">
        <v>1</v>
      </c>
    </row>
    <row r="4" spans="1:5" s="28" customFormat="1" ht="18.95" customHeight="1" x14ac:dyDescent="0.25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36"/>
    </row>
    <row r="8" spans="1:5" x14ac:dyDescent="0.2">
      <c r="A8" s="25" t="s">
        <v>85</v>
      </c>
      <c r="B8" s="25" t="s">
        <v>82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400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46">
        <v>50189492.859999999</v>
      </c>
      <c r="D10" s="146">
        <v>31240241.379999999</v>
      </c>
    </row>
    <row r="11" spans="1:5" x14ac:dyDescent="0.2">
      <c r="A11" s="26">
        <v>1113</v>
      </c>
      <c r="B11" s="22" t="s">
        <v>402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116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117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403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404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518</v>
      </c>
      <c r="C16" s="147">
        <f>SUM(C9:C15)</f>
        <v>50189492.859999999</v>
      </c>
      <c r="D16" s="147">
        <f>SUM(D9:D15)</f>
        <v>31240241.379999999</v>
      </c>
    </row>
    <row r="19" spans="1:5" x14ac:dyDescent="0.2">
      <c r="A19" s="24" t="s">
        <v>583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148</v>
      </c>
      <c r="C21" s="147">
        <f>SUM(C22:C28)</f>
        <v>8836604.2300000004</v>
      </c>
      <c r="D21" s="147">
        <f>SUM(D22:D28)</f>
        <v>34892493.399999999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149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150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151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152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153</v>
      </c>
      <c r="C26" s="146">
        <v>8836604.2300000004</v>
      </c>
      <c r="D26" s="146">
        <v>34892493.399999999</v>
      </c>
    </row>
    <row r="27" spans="1:5" x14ac:dyDescent="0.2">
      <c r="A27" s="26">
        <v>1236</v>
      </c>
      <c r="B27" s="22" t="s">
        <v>154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155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156</v>
      </c>
      <c r="C29" s="147">
        <f>SUM(C30:C37)</f>
        <v>7054413.7799999993</v>
      </c>
      <c r="D29" s="147">
        <f>SUM(D30:D37)</f>
        <v>4850427.9399999995</v>
      </c>
    </row>
    <row r="30" spans="1:5" x14ac:dyDescent="0.2">
      <c r="A30" s="26">
        <v>1241</v>
      </c>
      <c r="B30" s="22" t="s">
        <v>157</v>
      </c>
      <c r="C30" s="146">
        <v>249748</v>
      </c>
      <c r="D30" s="146">
        <v>1628056.44</v>
      </c>
    </row>
    <row r="31" spans="1:5" x14ac:dyDescent="0.2">
      <c r="A31" s="26">
        <v>1242</v>
      </c>
      <c r="B31" s="22" t="s">
        <v>158</v>
      </c>
      <c r="C31" s="146">
        <v>45240</v>
      </c>
      <c r="D31" s="146">
        <v>358335.26</v>
      </c>
    </row>
    <row r="32" spans="1:5" x14ac:dyDescent="0.2">
      <c r="A32" s="26">
        <v>1243</v>
      </c>
      <c r="B32" s="22" t="s">
        <v>159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160</v>
      </c>
      <c r="C33" s="146">
        <v>3299425.76</v>
      </c>
      <c r="D33" s="146">
        <v>834265.78</v>
      </c>
    </row>
    <row r="34" spans="1:5" x14ac:dyDescent="0.2">
      <c r="A34" s="26">
        <v>1245</v>
      </c>
      <c r="B34" s="22" t="s">
        <v>161</v>
      </c>
      <c r="C34" s="146">
        <v>3450000</v>
      </c>
      <c r="D34" s="146">
        <v>0</v>
      </c>
    </row>
    <row r="35" spans="1:5" x14ac:dyDescent="0.2">
      <c r="A35" s="26">
        <v>1246</v>
      </c>
      <c r="B35" s="22" t="s">
        <v>162</v>
      </c>
      <c r="C35" s="146">
        <v>10000.02</v>
      </c>
      <c r="D35" s="146">
        <v>1172859.8999999999</v>
      </c>
    </row>
    <row r="36" spans="1:5" x14ac:dyDescent="0.2">
      <c r="A36" s="26">
        <v>1247</v>
      </c>
      <c r="B36" s="22" t="s">
        <v>163</v>
      </c>
      <c r="C36" s="146">
        <v>0</v>
      </c>
      <c r="D36" s="146">
        <v>856910.56</v>
      </c>
    </row>
    <row r="37" spans="1:5" x14ac:dyDescent="0.2">
      <c r="A37" s="26">
        <v>1248</v>
      </c>
      <c r="B37" s="22" t="s">
        <v>164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166</v>
      </c>
      <c r="C38" s="148">
        <f>SUM(C39:C43)</f>
        <v>0</v>
      </c>
      <c r="D38" s="148">
        <f>SUM(D39:D43)</f>
        <v>50763</v>
      </c>
    </row>
    <row r="39" spans="1:5" x14ac:dyDescent="0.2">
      <c r="A39" s="120">
        <v>1251</v>
      </c>
      <c r="B39" s="121" t="s">
        <v>167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168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169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170</v>
      </c>
      <c r="C42" s="149">
        <v>0</v>
      </c>
      <c r="D42" s="149">
        <v>50763</v>
      </c>
    </row>
    <row r="43" spans="1:5" x14ac:dyDescent="0.2">
      <c r="A43" s="120">
        <v>1259</v>
      </c>
      <c r="B43" s="121" t="s">
        <v>171</v>
      </c>
      <c r="C43" s="149">
        <v>0</v>
      </c>
      <c r="D43" s="149">
        <v>0</v>
      </c>
    </row>
    <row r="44" spans="1:5" x14ac:dyDescent="0.2">
      <c r="B44" s="82" t="s">
        <v>519</v>
      </c>
      <c r="C44" s="147">
        <f>C21+C29+C38</f>
        <v>15891018.01</v>
      </c>
      <c r="D44" s="147">
        <f>D21+D29+D38</f>
        <v>39793684.339999996</v>
      </c>
    </row>
    <row r="46" spans="1:5" x14ac:dyDescent="0.2">
      <c r="A46" s="24" t="s">
        <v>584</v>
      </c>
      <c r="B46" s="24"/>
      <c r="C46" s="24"/>
      <c r="D46" s="24"/>
      <c r="E46" s="136"/>
    </row>
    <row r="47" spans="1:5" x14ac:dyDescent="0.2">
      <c r="A47" s="25" t="s">
        <v>85</v>
      </c>
      <c r="B47" s="25" t="s">
        <v>82</v>
      </c>
      <c r="C47" s="81">
        <v>2026</v>
      </c>
      <c r="D47" s="81">
        <v>2025</v>
      </c>
      <c r="E47" s="137"/>
    </row>
    <row r="48" spans="1:5" x14ac:dyDescent="0.2">
      <c r="A48" s="33">
        <v>3210</v>
      </c>
      <c r="B48" s="34" t="s">
        <v>594</v>
      </c>
      <c r="C48" s="147">
        <v>38546838.990000002</v>
      </c>
      <c r="D48" s="147">
        <v>470301.68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47">
        <f>C54+C66+C94+C97+C50</f>
        <v>12665772.639999999</v>
      </c>
      <c r="D49" s="147">
        <f>D54+D66+D94+D97+D50</f>
        <v>43628865.619999997</v>
      </c>
    </row>
    <row r="50" spans="1:4" x14ac:dyDescent="0.2">
      <c r="A50" s="96">
        <v>5100</v>
      </c>
      <c r="B50" s="97" t="s">
        <v>277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144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144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537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342</v>
      </c>
      <c r="C54" s="147">
        <f>C55+C57+C59+C61+C63</f>
        <v>588366.67000000004</v>
      </c>
      <c r="D54" s="147">
        <f>D55+D57+D59+D61+D63</f>
        <v>843199.99</v>
      </c>
    </row>
    <row r="55" spans="1:4" x14ac:dyDescent="0.2">
      <c r="A55" s="26">
        <v>5410</v>
      </c>
      <c r="B55" s="22" t="s">
        <v>510</v>
      </c>
      <c r="C55" s="146">
        <f>C56</f>
        <v>588366.67000000004</v>
      </c>
      <c r="D55" s="146">
        <f>D56</f>
        <v>843199.99</v>
      </c>
    </row>
    <row r="56" spans="1:4" x14ac:dyDescent="0.2">
      <c r="A56" s="26">
        <v>5411</v>
      </c>
      <c r="B56" s="22" t="s">
        <v>344</v>
      </c>
      <c r="C56" s="146">
        <v>588366.67000000004</v>
      </c>
      <c r="D56" s="146">
        <v>843199.99</v>
      </c>
    </row>
    <row r="57" spans="1:4" x14ac:dyDescent="0.2">
      <c r="A57" s="26">
        <v>5420</v>
      </c>
      <c r="B57" s="22" t="s">
        <v>511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347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512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350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513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513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514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354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355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356</v>
      </c>
      <c r="C66" s="147">
        <f>C67+C76+C79+C85</f>
        <v>8383168.5299999993</v>
      </c>
      <c r="D66" s="147">
        <f>D67+D76+D79+D85</f>
        <v>33372738.859999999</v>
      </c>
    </row>
    <row r="67" spans="1:4" x14ac:dyDescent="0.2">
      <c r="A67" s="26">
        <v>5510</v>
      </c>
      <c r="B67" s="22" t="s">
        <v>357</v>
      </c>
      <c r="C67" s="146">
        <f>SUM(C68:C75)</f>
        <v>8383168.5299999993</v>
      </c>
      <c r="D67" s="146">
        <f>SUM(D68:D75)</f>
        <v>33372738.859999999</v>
      </c>
    </row>
    <row r="68" spans="1:4" x14ac:dyDescent="0.2">
      <c r="A68" s="26">
        <v>5511</v>
      </c>
      <c r="B68" s="22" t="s">
        <v>358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359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360</v>
      </c>
      <c r="C70" s="146">
        <v>868397.75</v>
      </c>
      <c r="D70" s="146">
        <v>3473591.03</v>
      </c>
    </row>
    <row r="71" spans="1:4" x14ac:dyDescent="0.2">
      <c r="A71" s="26">
        <v>5514</v>
      </c>
      <c r="B71" s="22" t="s">
        <v>361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362</v>
      </c>
      <c r="C72" s="146">
        <v>7484066.1399999997</v>
      </c>
      <c r="D72" s="146">
        <v>29772438.309999999</v>
      </c>
    </row>
    <row r="73" spans="1:4" x14ac:dyDescent="0.2">
      <c r="A73" s="26">
        <v>5516</v>
      </c>
      <c r="B73" s="22" t="s">
        <v>363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364</v>
      </c>
      <c r="C74" s="146">
        <v>30704.639999999999</v>
      </c>
      <c r="D74" s="146">
        <v>126709.52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365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366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367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368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369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370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371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372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373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374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375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376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377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378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273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379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380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1347685.08</v>
      </c>
    </row>
    <row r="95" spans="1:4" x14ac:dyDescent="0.2">
      <c r="A95" s="26">
        <v>5610</v>
      </c>
      <c r="B95" s="22" t="s">
        <v>381</v>
      </c>
      <c r="C95" s="146">
        <f>C96</f>
        <v>0</v>
      </c>
      <c r="D95" s="146">
        <f>D96</f>
        <v>1347685.08</v>
      </c>
    </row>
    <row r="96" spans="1:4" x14ac:dyDescent="0.2">
      <c r="A96" s="26">
        <v>5611</v>
      </c>
      <c r="B96" s="22" t="s">
        <v>382</v>
      </c>
      <c r="C96" s="146">
        <v>0</v>
      </c>
      <c r="D96" s="146">
        <v>1347685.08</v>
      </c>
    </row>
    <row r="97" spans="1:4" x14ac:dyDescent="0.2">
      <c r="A97" s="33">
        <v>2110</v>
      </c>
      <c r="B97" s="85" t="s">
        <v>520</v>
      </c>
      <c r="C97" s="147">
        <f>SUM(C98:C102)</f>
        <v>3694237.44</v>
      </c>
      <c r="D97" s="147">
        <f>SUM(D98:D102)</f>
        <v>8065241.6900000004</v>
      </c>
    </row>
    <row r="98" spans="1:4" x14ac:dyDescent="0.2">
      <c r="A98" s="26">
        <v>2111</v>
      </c>
      <c r="B98" s="22" t="s">
        <v>521</v>
      </c>
      <c r="C98" s="146">
        <v>0</v>
      </c>
      <c r="D98" s="146">
        <v>94252.22</v>
      </c>
    </row>
    <row r="99" spans="1:4" x14ac:dyDescent="0.2">
      <c r="A99" s="26">
        <v>2112</v>
      </c>
      <c r="B99" s="22" t="s">
        <v>522</v>
      </c>
      <c r="C99" s="146">
        <v>119790.61</v>
      </c>
      <c r="D99" s="146">
        <v>2501598.7200000002</v>
      </c>
    </row>
    <row r="100" spans="1:4" x14ac:dyDescent="0.2">
      <c r="A100" s="26">
        <v>2112</v>
      </c>
      <c r="B100" s="22" t="s">
        <v>523</v>
      </c>
      <c r="C100" s="146">
        <v>3476003.21</v>
      </c>
      <c r="D100" s="146">
        <v>5134170.99</v>
      </c>
    </row>
    <row r="101" spans="1:4" x14ac:dyDescent="0.2">
      <c r="A101" s="26">
        <v>2115</v>
      </c>
      <c r="B101" s="22" t="s">
        <v>524</v>
      </c>
      <c r="C101" s="146">
        <v>98443.62</v>
      </c>
      <c r="D101" s="146">
        <v>335219.76</v>
      </c>
    </row>
    <row r="102" spans="1:4" x14ac:dyDescent="0.2">
      <c r="A102" s="26">
        <v>2114</v>
      </c>
      <c r="B102" s="22" t="s">
        <v>525</v>
      </c>
      <c r="C102" s="146">
        <v>0</v>
      </c>
      <c r="D102" s="146">
        <v>0</v>
      </c>
    </row>
    <row r="103" spans="1:4" x14ac:dyDescent="0.2">
      <c r="A103" s="98"/>
      <c r="B103" s="102" t="s">
        <v>538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172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539</v>
      </c>
      <c r="C105" s="154">
        <v>0</v>
      </c>
      <c r="D105" s="154">
        <v>0</v>
      </c>
    </row>
    <row r="106" spans="1:4" x14ac:dyDescent="0.2">
      <c r="A106" s="98"/>
      <c r="B106" s="102" t="s">
        <v>540</v>
      </c>
      <c r="C106" s="150">
        <f>+C107+C129</f>
        <v>3673298.83</v>
      </c>
      <c r="D106" s="150">
        <f>+D107+D129</f>
        <v>197021.23</v>
      </c>
    </row>
    <row r="107" spans="1:4" x14ac:dyDescent="0.2">
      <c r="A107" s="96">
        <v>4300</v>
      </c>
      <c r="B107" s="100" t="s">
        <v>588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260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429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261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262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263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264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265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266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267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268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268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269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269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270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271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430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272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273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274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431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270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526</v>
      </c>
      <c r="C129" s="147">
        <f>SUM(C130:C138)</f>
        <v>3673298.83</v>
      </c>
      <c r="D129" s="147">
        <f>SUM(D130:D138)</f>
        <v>197021.23</v>
      </c>
    </row>
    <row r="130" spans="1:4" x14ac:dyDescent="0.2">
      <c r="A130" s="26">
        <v>1124</v>
      </c>
      <c r="B130" s="86" t="s">
        <v>527</v>
      </c>
      <c r="C130" s="159">
        <v>62.46</v>
      </c>
      <c r="D130" s="146">
        <v>0.13</v>
      </c>
    </row>
    <row r="131" spans="1:4" x14ac:dyDescent="0.2">
      <c r="A131" s="26">
        <v>1124</v>
      </c>
      <c r="B131" s="86" t="s">
        <v>528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529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530</v>
      </c>
      <c r="C133" s="159">
        <v>3475457.22</v>
      </c>
      <c r="D133" s="146">
        <v>197021.82</v>
      </c>
    </row>
    <row r="134" spans="1:4" x14ac:dyDescent="0.2">
      <c r="A134" s="26">
        <v>1124</v>
      </c>
      <c r="B134" s="86" t="s">
        <v>531</v>
      </c>
      <c r="C134" s="146">
        <v>87729.61</v>
      </c>
      <c r="D134" s="146">
        <v>-0.38</v>
      </c>
    </row>
    <row r="135" spans="1:4" x14ac:dyDescent="0.2">
      <c r="A135" s="26">
        <v>1124</v>
      </c>
      <c r="B135" s="86" t="s">
        <v>532</v>
      </c>
      <c r="C135" s="146">
        <v>55489.54</v>
      </c>
      <c r="D135" s="146">
        <v>-0.34</v>
      </c>
    </row>
    <row r="136" spans="1:4" x14ac:dyDescent="0.2">
      <c r="A136" s="26">
        <v>1122</v>
      </c>
      <c r="B136" s="86" t="s">
        <v>533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534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535</v>
      </c>
      <c r="C138" s="146">
        <v>54560</v>
      </c>
      <c r="D138" s="146">
        <v>0</v>
      </c>
    </row>
    <row r="139" spans="1:4" x14ac:dyDescent="0.2">
      <c r="A139" s="26"/>
      <c r="B139" s="87" t="s">
        <v>536</v>
      </c>
      <c r="C139" s="147">
        <f>C48+C49-C103-C106</f>
        <v>47539312.800000004</v>
      </c>
      <c r="D139" s="147">
        <f>D48+D49-D103-D106</f>
        <v>43902146.07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view="pageBreakPreview" zoomScale="60" zoomScaleNormal="100" workbookViewId="0">
      <selection activeCell="D17" sqref="D17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3" t="s">
        <v>595</v>
      </c>
      <c r="B1" s="174"/>
      <c r="C1" s="175"/>
    </row>
    <row r="2" spans="1:3" s="29" customFormat="1" ht="18" customHeight="1" x14ac:dyDescent="0.25">
      <c r="A2" s="176" t="s">
        <v>505</v>
      </c>
      <c r="B2" s="177"/>
      <c r="C2" s="178"/>
    </row>
    <row r="3" spans="1:3" s="29" customFormat="1" ht="18" customHeight="1" x14ac:dyDescent="0.25">
      <c r="A3" s="176" t="s">
        <v>596</v>
      </c>
      <c r="B3" s="177"/>
      <c r="C3" s="178"/>
    </row>
    <row r="4" spans="1:3" s="31" customFormat="1" ht="18" customHeight="1" x14ac:dyDescent="0.2">
      <c r="A4" s="179" t="s">
        <v>506</v>
      </c>
      <c r="B4" s="180"/>
      <c r="C4" s="181"/>
    </row>
    <row r="5" spans="1:3" s="31" customFormat="1" ht="18" customHeight="1" x14ac:dyDescent="0.2">
      <c r="A5" s="182" t="s">
        <v>405</v>
      </c>
      <c r="B5" s="183"/>
      <c r="C5" s="129">
        <v>2026</v>
      </c>
    </row>
    <row r="6" spans="1:3" x14ac:dyDescent="0.2">
      <c r="A6" s="45" t="s">
        <v>434</v>
      </c>
      <c r="B6" s="45"/>
      <c r="C6" s="88">
        <v>122731327.09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9">
        <f>SUM(C9:C14)</f>
        <v>0</v>
      </c>
    </row>
    <row r="9" spans="1:3" x14ac:dyDescent="0.2">
      <c r="A9" s="62" t="s">
        <v>436</v>
      </c>
      <c r="B9" s="61" t="s">
        <v>260</v>
      </c>
      <c r="C9" s="90">
        <v>0</v>
      </c>
    </row>
    <row r="10" spans="1:3" x14ac:dyDescent="0.2">
      <c r="A10" s="49" t="s">
        <v>437</v>
      </c>
      <c r="B10" s="50" t="s">
        <v>446</v>
      </c>
      <c r="C10" s="90">
        <v>0</v>
      </c>
    </row>
    <row r="11" spans="1:3" x14ac:dyDescent="0.2">
      <c r="A11" s="49" t="s">
        <v>438</v>
      </c>
      <c r="B11" s="50" t="s">
        <v>268</v>
      </c>
      <c r="C11" s="90">
        <v>0</v>
      </c>
    </row>
    <row r="12" spans="1:3" x14ac:dyDescent="0.2">
      <c r="A12" s="49" t="s">
        <v>439</v>
      </c>
      <c r="B12" s="50" t="s">
        <v>269</v>
      </c>
      <c r="C12" s="90">
        <v>0</v>
      </c>
    </row>
    <row r="13" spans="1:3" x14ac:dyDescent="0.2">
      <c r="A13" s="49" t="s">
        <v>440</v>
      </c>
      <c r="B13" s="50" t="s">
        <v>270</v>
      </c>
      <c r="C13" s="90">
        <v>0</v>
      </c>
    </row>
    <row r="14" spans="1:3" x14ac:dyDescent="0.2">
      <c r="A14" s="51" t="s">
        <v>441</v>
      </c>
      <c r="B14" s="52" t="s">
        <v>442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590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445</v>
      </c>
      <c r="C17" s="90">
        <v>0</v>
      </c>
    </row>
    <row r="18" spans="1:3" x14ac:dyDescent="0.2">
      <c r="A18" s="57">
        <v>3.2</v>
      </c>
      <c r="B18" s="50" t="s">
        <v>443</v>
      </c>
      <c r="C18" s="90">
        <v>0</v>
      </c>
    </row>
    <row r="19" spans="1:3" x14ac:dyDescent="0.2">
      <c r="A19" s="57">
        <v>3.3</v>
      </c>
      <c r="B19" s="52" t="s">
        <v>444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541</v>
      </c>
      <c r="B21" s="60"/>
      <c r="C21" s="88">
        <f>C6+C8-C16</f>
        <v>122731327.09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view="pageBreakPreview" zoomScale="60" zoomScaleNormal="100" workbookViewId="0">
      <selection activeCell="B38" sqref="B38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4" t="s">
        <v>595</v>
      </c>
      <c r="B1" s="185"/>
      <c r="C1" s="186"/>
    </row>
    <row r="2" spans="1:3" s="32" customFormat="1" ht="18.95" customHeight="1" x14ac:dyDescent="0.25">
      <c r="A2" s="187" t="s">
        <v>507</v>
      </c>
      <c r="B2" s="188"/>
      <c r="C2" s="189"/>
    </row>
    <row r="3" spans="1:3" s="32" customFormat="1" ht="18.95" customHeight="1" x14ac:dyDescent="0.25">
      <c r="A3" s="187" t="s">
        <v>596</v>
      </c>
      <c r="B3" s="188"/>
      <c r="C3" s="189"/>
    </row>
    <row r="4" spans="1:3" x14ac:dyDescent="0.2">
      <c r="A4" s="179" t="s">
        <v>506</v>
      </c>
      <c r="B4" s="180"/>
      <c r="C4" s="181"/>
    </row>
    <row r="5" spans="1:3" ht="22.15" customHeight="1" x14ac:dyDescent="0.2">
      <c r="A5" s="190" t="s">
        <v>405</v>
      </c>
      <c r="B5" s="191"/>
      <c r="C5" s="129">
        <v>2026</v>
      </c>
    </row>
    <row r="6" spans="1:3" x14ac:dyDescent="0.2">
      <c r="A6" s="70" t="s">
        <v>447</v>
      </c>
      <c r="B6" s="45"/>
      <c r="C6" s="92">
        <v>96774732.420000002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9">
        <f>SUM(C9:C29)</f>
        <v>20973412.850000001</v>
      </c>
    </row>
    <row r="9" spans="1:3" x14ac:dyDescent="0.2">
      <c r="A9" s="80">
        <v>2.1</v>
      </c>
      <c r="B9" s="71" t="s">
        <v>288</v>
      </c>
      <c r="C9" s="93">
        <v>0</v>
      </c>
    </row>
    <row r="10" spans="1:3" x14ac:dyDescent="0.2">
      <c r="A10" s="80">
        <v>2.2000000000000002</v>
      </c>
      <c r="B10" s="71" t="s">
        <v>285</v>
      </c>
      <c r="C10" s="93">
        <v>0</v>
      </c>
    </row>
    <row r="11" spans="1:3" x14ac:dyDescent="0.2">
      <c r="A11" s="76">
        <v>2.2999999999999998</v>
      </c>
      <c r="B11" s="63" t="s">
        <v>157</v>
      </c>
      <c r="C11" s="93">
        <v>249748</v>
      </c>
    </row>
    <row r="12" spans="1:3" x14ac:dyDescent="0.2">
      <c r="A12" s="76">
        <v>2.4</v>
      </c>
      <c r="B12" s="63" t="s">
        <v>158</v>
      </c>
      <c r="C12" s="93">
        <v>45240</v>
      </c>
    </row>
    <row r="13" spans="1:3" x14ac:dyDescent="0.2">
      <c r="A13" s="76">
        <v>2.5</v>
      </c>
      <c r="B13" s="63" t="s">
        <v>159</v>
      </c>
      <c r="C13" s="93">
        <v>0</v>
      </c>
    </row>
    <row r="14" spans="1:3" x14ac:dyDescent="0.2">
      <c r="A14" s="76">
        <v>2.6</v>
      </c>
      <c r="B14" s="63" t="s">
        <v>160</v>
      </c>
      <c r="C14" s="93">
        <v>3299425.76</v>
      </c>
    </row>
    <row r="15" spans="1:3" x14ac:dyDescent="0.2">
      <c r="A15" s="76">
        <v>2.7</v>
      </c>
      <c r="B15" s="63" t="s">
        <v>161</v>
      </c>
      <c r="C15" s="93">
        <v>3450000</v>
      </c>
    </row>
    <row r="16" spans="1:3" x14ac:dyDescent="0.2">
      <c r="A16" s="76">
        <v>2.8</v>
      </c>
      <c r="B16" s="63" t="s">
        <v>162</v>
      </c>
      <c r="C16" s="93">
        <v>60000.12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449</v>
      </c>
      <c r="B18" s="63" t="s">
        <v>450</v>
      </c>
      <c r="C18" s="93">
        <v>0</v>
      </c>
    </row>
    <row r="19" spans="1:3" x14ac:dyDescent="0.2">
      <c r="A19" s="76" t="s">
        <v>475</v>
      </c>
      <c r="B19" s="63" t="s">
        <v>166</v>
      </c>
      <c r="C19" s="93">
        <v>0</v>
      </c>
    </row>
    <row r="20" spans="1:3" x14ac:dyDescent="0.2">
      <c r="A20" s="76" t="s">
        <v>476</v>
      </c>
      <c r="B20" s="63" t="s">
        <v>451</v>
      </c>
      <c r="C20" s="93">
        <v>9118999.9700000007</v>
      </c>
    </row>
    <row r="21" spans="1:3" x14ac:dyDescent="0.2">
      <c r="A21" s="76" t="s">
        <v>477</v>
      </c>
      <c r="B21" s="63" t="s">
        <v>452</v>
      </c>
      <c r="C21" s="93">
        <v>0</v>
      </c>
    </row>
    <row r="22" spans="1:3" x14ac:dyDescent="0.2">
      <c r="A22" s="76" t="s">
        <v>478</v>
      </c>
      <c r="B22" s="63" t="s">
        <v>453</v>
      </c>
      <c r="C22" s="93">
        <v>0</v>
      </c>
    </row>
    <row r="23" spans="1:3" x14ac:dyDescent="0.2">
      <c r="A23" s="76" t="s">
        <v>454</v>
      </c>
      <c r="B23" s="63" t="s">
        <v>455</v>
      </c>
      <c r="C23" s="93">
        <v>0</v>
      </c>
    </row>
    <row r="24" spans="1:3" x14ac:dyDescent="0.2">
      <c r="A24" s="76" t="s">
        <v>456</v>
      </c>
      <c r="B24" s="63" t="s">
        <v>457</v>
      </c>
      <c r="C24" s="93">
        <v>0</v>
      </c>
    </row>
    <row r="25" spans="1:3" x14ac:dyDescent="0.2">
      <c r="A25" s="76" t="s">
        <v>458</v>
      </c>
      <c r="B25" s="63" t="s">
        <v>459</v>
      </c>
      <c r="C25" s="93">
        <v>0</v>
      </c>
    </row>
    <row r="26" spans="1:3" x14ac:dyDescent="0.2">
      <c r="A26" s="76" t="s">
        <v>460</v>
      </c>
      <c r="B26" s="63" t="s">
        <v>461</v>
      </c>
      <c r="C26" s="93">
        <v>0</v>
      </c>
    </row>
    <row r="27" spans="1:3" x14ac:dyDescent="0.2">
      <c r="A27" s="76" t="s">
        <v>462</v>
      </c>
      <c r="B27" s="63" t="s">
        <v>463</v>
      </c>
      <c r="C27" s="93">
        <v>4749999</v>
      </c>
    </row>
    <row r="28" spans="1:3" x14ac:dyDescent="0.2">
      <c r="A28" s="76" t="s">
        <v>464</v>
      </c>
      <c r="B28" s="63" t="s">
        <v>465</v>
      </c>
      <c r="C28" s="93">
        <v>0</v>
      </c>
    </row>
    <row r="29" spans="1:3" x14ac:dyDescent="0.2">
      <c r="A29" s="76" t="s">
        <v>466</v>
      </c>
      <c r="B29" s="71" t="s">
        <v>467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4">
        <f>SUM(C32:C38)</f>
        <v>8383168.5300000003</v>
      </c>
    </row>
    <row r="32" spans="1:3" x14ac:dyDescent="0.2">
      <c r="A32" s="76" t="s">
        <v>469</v>
      </c>
      <c r="B32" s="63" t="s">
        <v>357</v>
      </c>
      <c r="C32" s="93">
        <v>8383168.5300000003</v>
      </c>
    </row>
    <row r="33" spans="1:3" x14ac:dyDescent="0.2">
      <c r="A33" s="76" t="s">
        <v>470</v>
      </c>
      <c r="B33" s="63" t="s">
        <v>40</v>
      </c>
      <c r="C33" s="93">
        <v>0</v>
      </c>
    </row>
    <row r="34" spans="1:3" x14ac:dyDescent="0.2">
      <c r="A34" s="76" t="s">
        <v>471</v>
      </c>
      <c r="B34" s="63" t="s">
        <v>367</v>
      </c>
      <c r="C34" s="93">
        <v>0</v>
      </c>
    </row>
    <row r="35" spans="1:3" x14ac:dyDescent="0.2">
      <c r="A35" s="76" t="s">
        <v>472</v>
      </c>
      <c r="B35" s="63" t="s">
        <v>373</v>
      </c>
      <c r="C35" s="93">
        <v>0</v>
      </c>
    </row>
    <row r="36" spans="1:3" x14ac:dyDescent="0.2">
      <c r="A36" s="76" t="s">
        <v>473</v>
      </c>
      <c r="B36" s="63" t="s">
        <v>381</v>
      </c>
      <c r="C36" s="93">
        <v>0</v>
      </c>
    </row>
    <row r="37" spans="1:3" x14ac:dyDescent="0.2">
      <c r="A37" s="76" t="s">
        <v>543</v>
      </c>
      <c r="B37" s="63" t="s">
        <v>591</v>
      </c>
      <c r="C37" s="93">
        <v>0</v>
      </c>
    </row>
    <row r="38" spans="1:3" x14ac:dyDescent="0.2">
      <c r="A38" s="76" t="s">
        <v>544</v>
      </c>
      <c r="B38" s="71" t="s">
        <v>474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542</v>
      </c>
      <c r="B40" s="45"/>
      <c r="C40" s="88">
        <f>C6-C8+C31</f>
        <v>84184488.099999994</v>
      </c>
    </row>
    <row r="42" spans="1:3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view="pageBreakPreview" topLeftCell="A5" zoomScaleNormal="78" zoomScaleSheetLayoutView="100" workbookViewId="0">
      <selection activeCell="B38" sqref="B38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2" t="s">
        <v>595</v>
      </c>
      <c r="B1" s="193"/>
      <c r="C1" s="193"/>
      <c r="D1" s="193"/>
      <c r="E1" s="193"/>
      <c r="F1" s="193"/>
      <c r="G1" s="20" t="s">
        <v>497</v>
      </c>
      <c r="H1" s="21">
        <v>2026</v>
      </c>
    </row>
    <row r="2" spans="1:10" ht="18.95" customHeight="1" x14ac:dyDescent="0.2">
      <c r="A2" s="172" t="s">
        <v>508</v>
      </c>
      <c r="B2" s="193"/>
      <c r="C2" s="193"/>
      <c r="D2" s="193"/>
      <c r="E2" s="193"/>
      <c r="F2" s="193"/>
      <c r="G2" s="20" t="s">
        <v>498</v>
      </c>
      <c r="H2" s="21" t="s">
        <v>500</v>
      </c>
    </row>
    <row r="3" spans="1:10" ht="18.95" customHeight="1" x14ac:dyDescent="0.2">
      <c r="A3" s="194" t="s">
        <v>596</v>
      </c>
      <c r="B3" s="195"/>
      <c r="C3" s="195"/>
      <c r="D3" s="195"/>
      <c r="E3" s="195"/>
      <c r="F3" s="195"/>
      <c r="G3" s="20" t="s">
        <v>499</v>
      </c>
      <c r="H3" s="21">
        <v>1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75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74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73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72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71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70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69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68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67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66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65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64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63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62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61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60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59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58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57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56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55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54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53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545</v>
      </c>
      <c r="C39" s="192"/>
      <c r="D39" s="27"/>
      <c r="E39" s="27"/>
      <c r="F39" s="27"/>
    </row>
    <row r="40" spans="1:6" x14ac:dyDescent="0.2">
      <c r="B40" s="125" t="s">
        <v>405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417239175.98000002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-308232507.27999997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13724658.390000001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-3673298.83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-119058028.26000001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546</v>
      </c>
      <c r="C48" s="192"/>
    </row>
    <row r="49" spans="1:3" x14ac:dyDescent="0.2">
      <c r="B49" s="131" t="s">
        <v>405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60">
        <v>-417239175.98000002</v>
      </c>
    </row>
    <row r="51" spans="1:3" x14ac:dyDescent="0.2">
      <c r="A51" s="22">
        <v>8220</v>
      </c>
      <c r="B51" s="103" t="s">
        <v>46</v>
      </c>
      <c r="C51" s="160">
        <v>346495738.63999999</v>
      </c>
    </row>
    <row r="52" spans="1:3" x14ac:dyDescent="0.2">
      <c r="A52" s="22">
        <v>8230</v>
      </c>
      <c r="B52" s="103" t="s">
        <v>592</v>
      </c>
      <c r="C52" s="160">
        <v>-27329583.82</v>
      </c>
    </row>
    <row r="53" spans="1:3" x14ac:dyDescent="0.2">
      <c r="A53" s="22">
        <v>8240</v>
      </c>
      <c r="B53" s="103" t="s">
        <v>45</v>
      </c>
      <c r="C53" s="160">
        <v>1298288.74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4026633.28</v>
      </c>
    </row>
    <row r="56" spans="1:3" x14ac:dyDescent="0.2">
      <c r="A56" s="22">
        <v>8270</v>
      </c>
      <c r="B56" s="103" t="s">
        <v>42</v>
      </c>
      <c r="C56" s="160">
        <v>92748099.140000001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2019-02-13T21:19:08Z</cp:lastPrinted>
  <dcterms:created xsi:type="dcterms:W3CDTF">2012-12-11T20:36:24Z</dcterms:created>
  <dcterms:modified xsi:type="dcterms:W3CDTF">2026-04-30T01:54:36Z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