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13_ncr:1_{E23416C4-5A70-438F-B3A1-BAFC766E597C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9" l="1"/>
  <c r="C9" i="19"/>
  <c r="C10" i="19"/>
  <c r="C11" i="19"/>
  <c r="C12" i="19"/>
  <c r="C13" i="19"/>
  <c r="C14" i="19"/>
  <c r="C15" i="19"/>
  <c r="C16" i="19"/>
  <c r="C19" i="19"/>
  <c r="C20" i="19"/>
  <c r="C21" i="19"/>
  <c r="C22" i="19"/>
  <c r="C23" i="19"/>
  <c r="C24" i="19"/>
  <c r="C25" i="19"/>
  <c r="C26" i="19"/>
  <c r="C27" i="19"/>
  <c r="F6" i="2" l="1"/>
  <c r="E6" i="2"/>
  <c r="C4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E27" i="20"/>
  <c r="D27" i="20"/>
  <c r="C27" i="20"/>
  <c r="B27" i="20"/>
  <c r="E20" i="20"/>
  <c r="E30" i="20" s="1"/>
  <c r="D20" i="20"/>
  <c r="C20" i="20"/>
  <c r="B20" i="20"/>
  <c r="B30" i="20" s="1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D7" i="16"/>
  <c r="E7" i="16"/>
  <c r="F7" i="16"/>
  <c r="G7" i="16"/>
  <c r="D21" i="16"/>
  <c r="E21" i="16"/>
  <c r="F21" i="16"/>
  <c r="G21" i="16"/>
  <c r="D28" i="16"/>
  <c r="E28" i="16"/>
  <c r="F28" i="16"/>
  <c r="G28" i="16"/>
  <c r="A2" i="16"/>
  <c r="B47" i="2"/>
  <c r="G28" i="22" l="1"/>
  <c r="C29" i="19"/>
  <c r="B29" i="19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56" i="8"/>
  <c r="C76" i="8" s="1"/>
  <c r="D56" i="8"/>
  <c r="D76" i="8" s="1"/>
  <c r="E56" i="8"/>
  <c r="E76" i="8" s="1"/>
  <c r="F56" i="8"/>
  <c r="F76" i="8" s="1"/>
  <c r="G56" i="8"/>
  <c r="G76" i="8" s="1"/>
  <c r="B56" i="8"/>
  <c r="G9" i="8"/>
  <c r="C9" i="8"/>
  <c r="D9" i="8"/>
  <c r="E9" i="8"/>
  <c r="F9" i="8"/>
  <c r="B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50" i="6"/>
  <c r="G51" i="6"/>
  <c r="G52" i="6"/>
  <c r="F75" i="6"/>
  <c r="F67" i="6"/>
  <c r="F59" i="6"/>
  <c r="F54" i="6"/>
  <c r="F45" i="6"/>
  <c r="F41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B9" i="3"/>
  <c r="F75" i="2"/>
  <c r="E75" i="2"/>
  <c r="F68" i="2"/>
  <c r="E68" i="2"/>
  <c r="F63" i="2"/>
  <c r="E63" i="2"/>
  <c r="F57" i="2"/>
  <c r="E57" i="2"/>
  <c r="F47" i="2"/>
  <c r="F59" i="2" s="1"/>
  <c r="E47" i="2"/>
  <c r="E59" i="2" s="1"/>
  <c r="C60" i="2"/>
  <c r="B60" i="2"/>
  <c r="B76" i="8" l="1"/>
  <c r="F65" i="6"/>
  <c r="F70" i="6" s="1"/>
  <c r="C65" i="6"/>
  <c r="E65" i="6"/>
  <c r="E79" i="2"/>
  <c r="E81" i="2" s="1"/>
  <c r="F79" i="2"/>
  <c r="F81" i="2" s="1"/>
  <c r="K20" i="4"/>
  <c r="E20" i="4"/>
  <c r="I20" i="4"/>
  <c r="B41" i="6"/>
  <c r="B65" i="6"/>
  <c r="G54" i="6"/>
  <c r="D65" i="6"/>
  <c r="D70" i="6" s="1"/>
  <c r="E41" i="6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E8" i="3"/>
  <c r="B8" i="3"/>
  <c r="C70" i="6"/>
  <c r="G45" i="6"/>
  <c r="G65" i="6" s="1"/>
  <c r="G41" i="6"/>
  <c r="E70" i="6" l="1"/>
  <c r="B70" i="6"/>
  <c r="G42" i="6"/>
  <c r="G70" i="6"/>
  <c r="C62" i="2" l="1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33" i="10"/>
  <c r="E33" i="10"/>
  <c r="D33" i="10"/>
  <c r="C33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24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<sst xmlns="http://schemas.openxmlformats.org/spreadsheetml/2006/main" count="1070" uniqueCount="640">
  <si>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</si>
  <si>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</si>
  <si>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</si>
  <si>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</si>
  <si>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</si>
  <si>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</si>
  <si>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</si>
  <si>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</si>
  <si>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</si>
  <si>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</si>
  <si>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</si>
  <si>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</si>
  <si>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</si>
  <si>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</si>
  <si>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</si>
  <si>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</si>
  <si>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</si>
  <si>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</si>
  <si>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</si>
  <si>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</si>
  <si>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</si>
  <si>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</si>
  <si>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</si>
  <si>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</si>
  <si>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</si>
  <si>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</si>
  <si>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</si>
  <si>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</si>
  <si>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</si>
  <si>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</si>
  <si>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</si>
  <si>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</si>
  <si>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</si>
  <si>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</si>
  <si>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</si>
  <si>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</si>
  <si>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</si>
  <si>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</si>
  <si>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</si>
  <si>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</si>
  <si>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</si>
  <si>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</si>
  <si>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</si>
  <si>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</si>
  <si>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</si>
  <si>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</si>
  <si>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</si>
  <si>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</si>
  <si>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</si>
  <si>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</si>
  <si>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</si>
  <si>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</si>
  <si>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</si>
  <si>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</si>
  <si>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</si>
  <si>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</si>
  <si>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</si>
  <si>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</si>
  <si>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</si>
  <si>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</si>
  <si>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</si>
  <si>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</si>
  <si>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</si>
  <si>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</si>
  <si>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</si>
  <si>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</si>
  <si>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</si>
  <si>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</si>
  <si>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</si>
  <si>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</si>
  <si>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</si>
  <si>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</si>
  <si>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</si>
  <si>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</si>
  <si>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</si>
  <si>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</si>
  <si>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</si>
  <si>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</si>
  <si>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</si>
  <si>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</si>
  <si>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</si>
  <si>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</si>
  <si>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</si>
  <si>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</si>
  <si>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</si>
  <si>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</si>
  <si>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</si>
  <si>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</si>
  <si>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</si>
  <si>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</si>
  <si>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</si>
  <si>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</si>
  <si>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</si>
  <si>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</si>
  <si>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</si>
  <si>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</si>
  <si>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</si>
  <si>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</si>
  <si>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</si>
  <si>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</si>
  <si>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</si>
  <si>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</si>
  <si>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</si>
  <si>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</si>
  <si>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</si>
  <si>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</si>
  <si>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</si>
  <si>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</si>
  <si>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</si>
  <si>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</si>
  <si>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</si>
  <si>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</si>
  <si>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</si>
  <si>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</si>
  <si>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</si>
  <si>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</si>
  <si>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</si>
  <si>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</si>
  <si>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</si>
  <si>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</si>
  <si>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</si>
  <si>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</si>
  <si>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</si>
  <si>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</si>
  <si>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</si>
  <si>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</si>
  <si>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</si>
  <si>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</si>
  <si>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</si>
  <si>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</si>
  <si>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</si>
  <si>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</si>
  <si>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</si>
  <si>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</si>
  <si>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</si>
  <si>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</si>
  <si>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</si>
  <si>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</si>
  <si>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</si>
  <si>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</si>
  <si>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</si>
  <si>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</si>
  <si>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</si>
  <si>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</si>
  <si>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</si>
  <si>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</si>
  <si>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</si>
  <si>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</si>
  <si>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</si>
  <si>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</si>
  <si>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</si>
  <si>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</si>
  <si>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</si>
  <si>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</si>
  <si>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</si>
  <si>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</si>
  <si>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</si>
  <si>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</si>
  <si>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</si>
  <si>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</si>
  <si>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</si>
  <si>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</si>
  <si>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</si>
  <si>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</si>
  <si>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</si>
  <si>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</si>
  <si>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</si>
  <si>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</si>
  <si>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</si>
  <si>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</si>
  <si>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</si>
  <si>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</si>
  <si>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</si>
  <si>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</si>
  <si>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</si>
  <si>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</si>
  <si>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</si>
  <si>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</si>
  <si>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</si>
  <si>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</si>
  <si>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</si>
  <si>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</si>
  <si>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</si>
  <si>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</si>
  <si>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</si>
  <si>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</si>
  <si>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</si>
  <si>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</si>
  <si>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</si>
  <si>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</si>
  <si>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</si>
  <si>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</si>
  <si>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</si>
  <si>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</si>
  <si>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</si>
  <si>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</si>
  <si>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</si>
  <si>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</si>
  <si>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</si>
  <si>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</si>
  <si>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</si>
  <si>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</si>
  <si>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</si>
  <si>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</si>
  <si>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</si>
  <si>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</si>
  <si>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</si>
  <si>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</si>
  <si>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</si>
  <si>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</si>
  <si>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</si>
  <si>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</si>
  <si>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</si>
  <si>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</si>
  <si>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</si>
  <si>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</si>
  <si>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</si>
  <si>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</si>
  <si>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</si>
  <si>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</si>
  <si>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</si>
  <si>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</si>
  <si>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</si>
  <si>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</si>
  <si>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</si>
  <si>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</si>
  <si>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</si>
  <si>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</si>
  <si>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</si>
  <si>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</si>
  <si>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</si>
  <si>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</si>
  <si>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</si>
  <si>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</si>
  <si>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</si>
  <si>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</si>
  <si>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</si>
  <si>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</si>
  <si>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</si>
  <si>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</si>
  <si>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</si>
  <si>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</si>
  <si>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</si>
  <si>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</si>
  <si>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</si>
  <si>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</si>
  <si>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</si>
  <si>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</si>
  <si>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</si>
  <si>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</si>
  <si>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</si>
  <si>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</si>
  <si>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</si>
  <si>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</si>
  <si>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</si>
  <si>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</si>
  <si>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</si>
  <si>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</si>
  <si>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</si>
  <si>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</si>
  <si>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</si>
  <si>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</si>
  <si>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</si>
  <si>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</si>
  <si>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</si>
  <si>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</si>
  <si>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</si>
  <si>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</si>
  <si>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</si>
  <si>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</si>
  <si>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</si>
  <si>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</si>
  <si>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</si>
  <si>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</si>
  <si>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</si>
  <si>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</si>
  <si>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</si>
  <si>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</si>
  <si>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</si>
  <si>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</si>
  <si>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</si>
  <si>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</si>
  <si>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</si>
  <si>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</si>
  <si>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</si>
  <si>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</si>
  <si>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</si>
  <si>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</si>
  <si>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</si>
  <si>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</si>
  <si>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</si>
  <si>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</si>
  <si>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</si>
  <si>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</si>
  <si>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</si>
  <si>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</si>
  <si>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</si>
  <si>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</si>
  <si>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</si>
  <si>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</si>
  <si>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</si>
  <si>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</si>
  <si>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</si>
  <si>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</si>
  <si>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</si>
  <si>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</si>
  <si>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</si>
  <si>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</si>
  <si>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</si>
  <si>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</si>
  <si>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</si>
  <si>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</si>
  <si>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</si>
  <si>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</si>
  <si>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</si>
  <si>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</si>
  <si>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</si>
  <si>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</si>
  <si>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</si>
  <si>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</si>
  <si>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</si>
  <si>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</si>
  <si>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</si>
  <si>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</si>
  <si>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</si>
  <si>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</si>
  <si>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</si>
  <si>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</si>
  <si>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</si>
  <si>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</si>
  <si>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</si>
  <si>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</si>
  <si>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</si>
  <si>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</si>
  <si>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</si>
  <si>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</si>
  <si>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</si>
  <si>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</si>
  <si>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</si>
  <si>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</si>
  <si>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</si>
  <si>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</si>
  <si>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</si>
  <si>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</si>
  <si>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</si>
  <si>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</si>
  <si>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</si>
  <si>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</si>
  <si>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</si>
  <si>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</si>
  <si>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</si>
  <si>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</si>
  <si>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</si>
  <si>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</si>
  <si>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</si>
  <si>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</si>
  <si>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</si>
  <si>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</si>
  <si>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</si>
  <si>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</si>
  <si>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</si>
  <si>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</si>
  <si>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</si>
  <si>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</si>
  <si>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</si>
  <si>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</si>
  <si>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</si>
  <si>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</si>
  <si>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</si>
  <si>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</si>
  <si>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</si>
  <si>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</si>
  <si>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</si>
  <si>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</si>
  <si>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</si>
  <si>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</si>
  <si>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</si>
  <si>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</si>
  <si>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</si>
  <si>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</si>
  <si>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</si>
  <si>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</si>
  <si>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</si>
  <si>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</si>
  <si>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</si>
  <si>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</si>
  <si>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</si>
  <si>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</si>
  <si>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</si>
  <si>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</si>
  <si>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</si>
  <si>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</si>
  <si>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</si>
  <si>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</si>
  <si>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</si>
  <si>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</si>
  <si>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</si>
  <si>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</si>
  <si>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</si>
  <si>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</si>
  <si>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</si>
  <si>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</si>
  <si>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</si>
  <si>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</si>
  <si>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</si>
  <si>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</si>
  <si>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</si>
  <si>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</si>
  <si>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</si>
  <si>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</si>
  <si>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</si>
  <si>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</si>
  <si>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</si>
  <si>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</si>
  <si>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</si>
  <si>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</si>
  <si>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</si>
  <si>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</si>
  <si>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</si>
  <si>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</si>
  <si>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</si>
  <si>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</si>
  <si>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</si>
  <si>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</si>
  <si>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</si>
  <si>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</si>
  <si>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</si>
  <si>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</si>
  <si>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</si>
  <si>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</si>
  <si>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</si>
  <si>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</si>
  <si>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</si>
  <si>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</si>
  <si>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</si>
  <si>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</si>
  <si>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</si>
  <si>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</si>
  <si>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</si>
  <si>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</si>
  <si>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</si>
  <si>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</si>
  <si>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</si>
  <si>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</si>
  <si>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</si>
  <si>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</si>
  <si>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</si>
  <si>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</si>
  <si>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</si>
  <si>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</si>
  <si>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</si>
  <si>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</si>
  <si>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</si>
  <si>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</si>
  <si>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</si>
  <si>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</si>
  <si>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</si>
  <si>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</si>
  <si>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</si>
  <si>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</si>
  <si>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</si>
  <si>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</si>
  <si>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</si>
  <si>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</si>
  <si>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</si>
  <si>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</si>
  <si>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</si>
  <si>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</si>
  <si>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</si>
  <si>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</si>
  <si>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</si>
  <si>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</si>
  <si>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</si>
  <si>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</si>
  <si>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</si>
  <si>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</si>
  <si>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</si>
  <si>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</si>
  <si>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</si>
  <si>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</si>
  <si>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</si>
  <si>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</si>
  <si>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</si>
  <si>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</si>
  <si>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</si>
  <si>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</si>
  <si>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</si>
  <si>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</si>
  <si>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</si>
  <si>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</si>
  <si>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</si>
  <si>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</si>
  <si>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</si>
  <si>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</si>
  <si>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</si>
  <si>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</si>
  <si>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</si>
  <si>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</si>
  <si>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</si>
  <si>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</si>
  <si>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</si>
  <si>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</si>
  <si>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</si>
  <si>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</si>
  <si>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</si>
  <si>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</si>
  <si>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</si>
  <si>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</si>
  <si>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</si>
  <si>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</si>
  <si>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</si>
  <si>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</si>
  <si>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</si>
  <si>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</si>
  <si>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</si>
  <si>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</si>
  <si>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</si>
  <si>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</si>
  <si>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</si>
  <si>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</si>
  <si>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</si>
  <si>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</si>
  <si>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</si>
  <si>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</si>
  <si>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</si>
  <si>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</si>
  <si>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</si>
  <si>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</si>
  <si>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</si>
  <si>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</si>
  <si>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</si>
  <si>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</si>
  <si>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</si>
  <si>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</si>
  <si>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</si>
  <si>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</si>
  <si>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</si>
  <si>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</si>
  <si>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</si>
  <si>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</si>
  <si>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</si>
  <si>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</si>
  <si>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</si>
  <si>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</si>
  <si>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</si>
  <si>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</si>
  <si>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</si>
  <si>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</si>
  <si>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</si>
  <si>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</si>
  <si>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</si>
  <si>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</si>
  <si>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</si>
  <si>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</si>
  <si>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</si>
  <si>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</si>
  <si>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</si>
  <si>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</si>
  <si>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</si>
  <si>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</si>
  <si>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</si>
  <si>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</si>
  <si>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</si>
  <si>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</si>
  <si>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</si>
  <si>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</si>
  <si>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</si>
  <si>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</si>
  <si>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</si>
  <si>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</si>
  <si>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</si>
  <si>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</si>
  <si>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</si>
  <si>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</si>
  <si>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</si>
  <si>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</si>
  <si>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</si>
  <si>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</si>
  <si>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</si>
  <si>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</si>
  <si>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</si>
  <si>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</si>
  <si>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</si>
  <si>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</si>
  <si>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</si>
  <si>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</si>
  <si>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</si>
  <si>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</si>
  <si>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</si>
  <si>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</si>
  <si>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</si>
  <si>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</si>
  <si>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CORTAZAR, GTO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</si>
  <si>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</si>
  <si>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</si>
  <si>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</si>
  <si>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</si>
  <si>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AYUNTAMIENTO</t>
  </si>
  <si>
    <t>31111M090030200 JEFATURA DE MEDIO AMBIENTE</t>
  </si>
  <si>
    <t>31111M090030300 COORDINACION DE MEJORA REGULATORIA</t>
  </si>
  <si>
    <t>31111M090030400 COORDINACION DE ACCESO A INFORMACION</t>
  </si>
  <si>
    <t>31111M090030500 DELEGADOS MUNICIPALES</t>
  </si>
  <si>
    <t>31111M090030600 PROCURADURIA DE LOS NIÑOS Y NIÑAS ADOLES</t>
  </si>
  <si>
    <t>31111M090040100 TESORERIA MUNICIPAL</t>
  </si>
  <si>
    <t>31111M090040200 JEFATURA DE COMPRAS</t>
  </si>
  <si>
    <t>31111M090040300 JEFATURA DE CATASTRO E IMPUESTOS INMOBIL</t>
  </si>
  <si>
    <t>31111M090040400 JEFATURA DE FISCALIZACION</t>
  </si>
  <si>
    <t>31111M090040500 COORDINACION DE MERCADOS</t>
  </si>
  <si>
    <t>31111M090050000 DIRECCION DE OBRAS PUBLICAS</t>
  </si>
  <si>
    <t>31111M090060000 DIRECCION DE DESARROLLO URBANO Y ORDENAM</t>
  </si>
  <si>
    <t>31111M090070100 DIRECCION DE DESARROLLO SOCIAL Y HUMANO</t>
  </si>
  <si>
    <t>31111M090080000 DIRECCION DE JURIDICO Y DERECHOS HUMANOS</t>
  </si>
  <si>
    <t>31111M090090100 DIRECCION DE SERVICIOS PUBLICOS MUNICIPA</t>
  </si>
  <si>
    <t>31111M090090200 JEFATURA DEL RASTRO MUNICIPAL</t>
  </si>
  <si>
    <t>31111M090100100 OFICIALIA MAYOR</t>
  </si>
  <si>
    <t>31111M090100200 COORDINACION DE MANTENIMIENTO VEHICULAR</t>
  </si>
  <si>
    <t>31111M090100300 COORDINACION DE INFORMATICA</t>
  </si>
  <si>
    <t>31111M090110100 DIRECCION DE ARTE, CULTURA, EDUCACION Y</t>
  </si>
  <si>
    <t>31111M090110200 JEFATURA DE GESTION EDUCATIVA</t>
  </si>
  <si>
    <t>31111M090110300 COORDINACION DE BIBLIOTECAS</t>
  </si>
  <si>
    <t>31111M090110400 COORDINACION DE ATENCION A LA JUVENTUD</t>
  </si>
  <si>
    <t>31111M090120100 DIRECCION DE DESARROLLO ECONOMICO</t>
  </si>
  <si>
    <t>31111M090120200 COORDINACION DE TURISMO</t>
  </si>
  <si>
    <t>31111M090130000 DIRECCION DE CULTURA FISICA Y DEPORTE</t>
  </si>
  <si>
    <t>31111M090140000 DIRECCION DE ATENCION INTEGRAL A LAS MUJ</t>
  </si>
  <si>
    <t>31111M090150000 DIRECCION DE DESARROLLO AGROPECUARIO Y R</t>
  </si>
  <si>
    <t>31111M090160000 DIRECCION DE COMUNICACION SOCIAL</t>
  </si>
  <si>
    <t>31111M090170000 DIRECCION DE SALUD</t>
  </si>
  <si>
    <t>31111M090180000 SISTEMA MUNICIPAL DE SEGURIDAD PUBLICA</t>
  </si>
  <si>
    <t>31111M090190000 CONTRALORIA</t>
  </si>
  <si>
    <t>31111M090200000 COORDINACION DE DISCAPACIDAD</t>
  </si>
  <si>
    <t>31111M090210000 COORDINACION DE PROTECCION ANIMAL</t>
  </si>
  <si>
    <t>31111M090220000 COORDINACION DE DIVERSIDAD SEXUAL Y GEN</t>
  </si>
  <si>
    <t>31111M090230000 COORDINACION DE MIGRANTES</t>
  </si>
  <si>
    <t>31111M090240000 CRONISTA MUNICIPAL</t>
  </si>
  <si>
    <t>31111M090250000 DIRECCION DE ARCHIVO MUNICIPAL</t>
  </si>
  <si>
    <t>31111M090900000 ORGANISMOS PARAMUNICIPALES</t>
  </si>
  <si>
    <t>31111M090180100 TRANSITO MUNICIPAL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</si>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</sst>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9" fontId="1" fillId="0" borderId="14" xfId="7" applyNumberFormat="1" applyFont="1" applyFill="1" applyBorder="1" applyAlignment="1" applyProtection="1">
      <alignment vertical="center"/>
      <protection locked="0"/>
    </xf>
    <xf numFmtId="39" fontId="0" fillId="0" borderId="14" xfId="7" applyNumberFormat="1" applyFont="1" applyFill="1" applyBorder="1" applyAlignment="1" applyProtection="1">
      <alignment vertical="center"/>
      <protection locked="0"/>
    </xf>
    <xf numFmtId="39" fontId="1" fillId="0" borderId="8" xfId="7" applyNumberFormat="1" applyFont="1" applyFill="1" applyBorder="1" applyAlignment="1" applyProtection="1">
      <alignment horizontal="right" vertical="center"/>
      <protection locked="0"/>
    </xf>
    <xf numFmtId="39" fontId="0" fillId="0" borderId="8" xfId="7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8" applyNumberFormat="1" applyFont="1" applyFill="1" applyBorder="1" applyAlignment="1" applyProtection="1">
      <alignment horizontal="right" vertical="center"/>
      <protection locked="0"/>
    </xf>
    <xf numFmtId="39" fontId="2" fillId="0" borderId="14" xfId="8" applyNumberFormat="1" applyFont="1" applyFill="1" applyBorder="1" applyAlignment="1" applyProtection="1">
      <alignment horizontal="right" vertical="center"/>
      <protection locked="0"/>
    </xf>
    <xf numFmtId="39" fontId="0" fillId="2" borderId="16" xfId="8" applyNumberFormat="1" applyFont="1" applyFill="1" applyBorder="1" applyAlignment="1">
      <alignment horizontal="right"/>
    </xf>
    <xf numFmtId="39" fontId="0" fillId="0" borderId="14" xfId="8" applyNumberFormat="1" applyFont="1" applyBorder="1" applyAlignment="1">
      <alignment horizontal="right"/>
    </xf>
    <xf numFmtId="4" fontId="1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 applyProtection="1"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7" xr:uid="{1BB64FAD-F6E7-4248-845B-3A8FE254579A}"/>
    <cellStyle name="Millares 3" xfId="8" xr:uid="{41BDD7C8-0B13-4B3E-804D-F4873A083AC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1B250109-0092-4991-B238-D6025A69438C}"/>
    <cellStyle name="Normal 3" xfId="5" xr:uid="{8573DE7C-4388-47A3-A9C9-EA200D029571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H82"/>
  <sheetViews>
    <sheetView showGridLines="0" topLeftCell="A37" zoomScale="75" zoomScaleNormal="75" workbookViewId="0">
      <selection activeCell="G81" sqref="G81:H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2" t="s">
        <v>0</v>
      </c>
      <c r="B1" s="173"/>
      <c r="C1" s="173"/>
      <c r="D1" s="173"/>
      <c r="E1" s="173"/>
      <c r="F1" s="174"/>
    </row>
    <row r="2" spans="1:6" ht="15" customHeight="1" x14ac:dyDescent="0.25">
      <c r="A2" s="110" t="s">
        <v>592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638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v>50102111.82</v>
      </c>
      <c r="C9" s="47">
        <v>41234663.170000002</v>
      </c>
      <c r="D9" s="46" t="s">
        <v>12</v>
      </c>
      <c r="E9" s="47">
        <v>25797049.43</v>
      </c>
      <c r="F9" s="47">
        <v>30412950.170000002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59367.55</v>
      </c>
      <c r="F10" s="47">
        <v>201325.11</v>
      </c>
    </row>
    <row r="11" spans="1:6" x14ac:dyDescent="0.25">
      <c r="A11" s="48" t="s">
        <v>15</v>
      </c>
      <c r="B11" s="47">
        <v>50102111.82</v>
      </c>
      <c r="C11" s="47">
        <v>41234663.170000002</v>
      </c>
      <c r="D11" s="48" t="s">
        <v>16</v>
      </c>
      <c r="E11" s="47">
        <v>15305065.439999999</v>
      </c>
      <c r="F11" s="47">
        <v>15501867.51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3805968.29</v>
      </c>
    </row>
    <row r="13" spans="1:6" x14ac:dyDescent="0.25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17000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7255134.5099999998</v>
      </c>
      <c r="F16" s="47">
        <v>8021019.71</v>
      </c>
    </row>
    <row r="17" spans="1:6" x14ac:dyDescent="0.25">
      <c r="A17" s="46" t="s">
        <v>27</v>
      </c>
      <c r="B17" s="47">
        <v>4530135.28</v>
      </c>
      <c r="C17" s="47">
        <v>-229340.63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3160481.93</v>
      </c>
      <c r="F18" s="47">
        <v>2882769.55</v>
      </c>
    </row>
    <row r="19" spans="1:6" x14ac:dyDescent="0.25">
      <c r="A19" s="48" t="s">
        <v>31</v>
      </c>
      <c r="B19" s="47">
        <v>1521728.58</v>
      </c>
      <c r="C19" s="47">
        <v>-47364.51</v>
      </c>
      <c r="D19" s="46" t="s">
        <v>32</v>
      </c>
      <c r="E19" s="47">
        <v>0</v>
      </c>
      <c r="F19" s="47">
        <v>0</v>
      </c>
    </row>
    <row r="20" spans="1:6" x14ac:dyDescent="0.25">
      <c r="A20" s="48" t="s">
        <v>33</v>
      </c>
      <c r="B20" s="47">
        <v>3072224.98</v>
      </c>
      <c r="C20" s="47">
        <v>5542.89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-120818.28</v>
      </c>
      <c r="C21" s="47">
        <v>-191519.01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57000</v>
      </c>
      <c r="C22" s="47">
        <v>4000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v>3000000</v>
      </c>
      <c r="F23" s="47"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3000000</v>
      </c>
      <c r="F24" s="47">
        <v>0</v>
      </c>
    </row>
    <row r="25" spans="1:6" x14ac:dyDescent="0.25">
      <c r="A25" s="46" t="s">
        <v>43</v>
      </c>
      <c r="B25" s="47">
        <v>7682551.1699999999</v>
      </c>
      <c r="C25" s="47">
        <v>4841953.82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5041138.8499999996</v>
      </c>
      <c r="C26" s="47">
        <v>1105400.03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v>0</v>
      </c>
      <c r="F27" s="47">
        <v>12000000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2641412.3199999998</v>
      </c>
      <c r="C29" s="47">
        <v>3736553.79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12000000</v>
      </c>
    </row>
    <row r="31" spans="1:6" x14ac:dyDescent="0.25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v>0</v>
      </c>
      <c r="C38" s="47">
        <v>0</v>
      </c>
      <c r="D38" s="46" t="s">
        <v>70</v>
      </c>
      <c r="E38" s="47">
        <v>0</v>
      </c>
      <c r="F38" s="47"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v>0</v>
      </c>
      <c r="C41" s="47"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v>0</v>
      </c>
      <c r="F42" s="47"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62314798.270000003</v>
      </c>
      <c r="C47" s="4">
        <f>C9+C17+C25+C31+C37+C38+C41</f>
        <v>45847276.359999999</v>
      </c>
      <c r="D47" s="2" t="s">
        <v>86</v>
      </c>
      <c r="E47" s="4">
        <f>E9+E19+E23+E26+E27+E31+E38+E42</f>
        <v>28797049.43</v>
      </c>
      <c r="F47" s="4">
        <f>F9+F19+F23+F26+F27+F31+F38+F42</f>
        <v>42412950.170000002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318403917.86000001</v>
      </c>
      <c r="C52" s="47">
        <v>303485220.64999998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254168005.91</v>
      </c>
      <c r="C53" s="47">
        <v>250360465.37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7239978.4000000004</v>
      </c>
      <c r="C54" s="47">
        <v>7189215.4000000004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-113760187.36</v>
      </c>
      <c r="C55" s="47">
        <v>-113760187.36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28797049.43</v>
      </c>
      <c r="F59" s="4">
        <f>F47+F57</f>
        <v>42412950.170000002</v>
      </c>
    </row>
    <row r="60" spans="1:6" x14ac:dyDescent="0.25">
      <c r="A60" s="3" t="s">
        <v>106</v>
      </c>
      <c r="B60" s="4">
        <f>SUM(B50:B58)</f>
        <v>466051714.80999994</v>
      </c>
      <c r="C60" s="4">
        <f>SUM(C50:C58)</f>
        <v>447274714.05999994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528366513.07999992</v>
      </c>
      <c r="C62" s="4">
        <f>SUM(C47+C60)</f>
        <v>493121990.41999996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182383011.69999999</v>
      </c>
      <c r="F63" s="47">
        <f>SUM(F64:F66)</f>
        <v>182383011.69999999</v>
      </c>
    </row>
    <row r="64" spans="1:6" x14ac:dyDescent="0.25">
      <c r="A64" s="45"/>
      <c r="B64" s="45"/>
      <c r="C64" s="45"/>
      <c r="D64" s="46" t="s">
        <v>110</v>
      </c>
      <c r="E64" s="165">
        <v>162351437.34</v>
      </c>
      <c r="F64" s="165">
        <v>162351437.34</v>
      </c>
    </row>
    <row r="65" spans="1:6" x14ac:dyDescent="0.25">
      <c r="A65" s="45"/>
      <c r="B65" s="45"/>
      <c r="C65" s="45"/>
      <c r="D65" s="50" t="s">
        <v>111</v>
      </c>
      <c r="E65" s="165">
        <v>20031574.359999999</v>
      </c>
      <c r="F65" s="165">
        <v>20031574.359999999</v>
      </c>
    </row>
    <row r="66" spans="1:6" x14ac:dyDescent="0.25">
      <c r="A66" s="45"/>
      <c r="B66" s="45"/>
      <c r="C66" s="45"/>
      <c r="D66" s="46" t="s">
        <v>112</v>
      </c>
      <c r="E66" s="165">
        <v>0</v>
      </c>
      <c r="F66" s="165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317186451.94999999</v>
      </c>
      <c r="F68" s="47">
        <f>SUM(F69:F73)</f>
        <v>268326028.55000001</v>
      </c>
    </row>
    <row r="69" spans="1:6" x14ac:dyDescent="0.25">
      <c r="A69" s="53"/>
      <c r="B69" s="45"/>
      <c r="C69" s="45"/>
      <c r="D69" s="46" t="s">
        <v>114</v>
      </c>
      <c r="E69" s="165">
        <v>63409888.450000003</v>
      </c>
      <c r="F69" s="165">
        <v>53494978.590000004</v>
      </c>
    </row>
    <row r="70" spans="1:6" x14ac:dyDescent="0.25">
      <c r="A70" s="53"/>
      <c r="B70" s="45"/>
      <c r="C70" s="45"/>
      <c r="D70" s="46" t="s">
        <v>115</v>
      </c>
      <c r="E70" s="165">
        <v>253776563.5</v>
      </c>
      <c r="F70" s="165">
        <v>214831049.96000001</v>
      </c>
    </row>
    <row r="71" spans="1:6" x14ac:dyDescent="0.25">
      <c r="A71" s="53"/>
      <c r="B71" s="45"/>
      <c r="C71" s="45"/>
      <c r="D71" s="46" t="s">
        <v>116</v>
      </c>
      <c r="E71" s="165">
        <v>0</v>
      </c>
      <c r="F71" s="165">
        <v>0</v>
      </c>
    </row>
    <row r="72" spans="1:6" x14ac:dyDescent="0.25">
      <c r="A72" s="53"/>
      <c r="B72" s="45"/>
      <c r="C72" s="45"/>
      <c r="D72" s="46" t="s">
        <v>117</v>
      </c>
      <c r="E72" s="165">
        <v>0</v>
      </c>
      <c r="F72" s="165">
        <v>0</v>
      </c>
    </row>
    <row r="73" spans="1:6" x14ac:dyDescent="0.25">
      <c r="A73" s="53"/>
      <c r="B73" s="45"/>
      <c r="C73" s="45"/>
      <c r="D73" s="46" t="s">
        <v>118</v>
      </c>
      <c r="E73" s="165">
        <v>0</v>
      </c>
      <c r="F73" s="165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499569463.64999998</v>
      </c>
      <c r="F79" s="4">
        <f>F63+F68+F75</f>
        <v>450709040.25</v>
      </c>
    </row>
    <row r="80" spans="1:6" x14ac:dyDescent="0.25">
      <c r="A80" s="53"/>
      <c r="B80" s="45"/>
      <c r="C80" s="45"/>
      <c r="D80" s="45"/>
      <c r="E80" s="49"/>
      <c r="F80" s="49"/>
    </row>
    <row r="81" spans="1:8" x14ac:dyDescent="0.25">
      <c r="A81" s="53"/>
      <c r="B81" s="45"/>
      <c r="C81" s="45"/>
      <c r="D81" s="2" t="s">
        <v>123</v>
      </c>
      <c r="E81" s="4">
        <f>E59+E79</f>
        <v>528366513.07999998</v>
      </c>
      <c r="F81" s="4">
        <f>F59+F79</f>
        <v>493121990.42000002</v>
      </c>
      <c r="G81" s="164"/>
      <c r="H81" s="164"/>
    </row>
    <row r="82" spans="1:8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63 B48:C49 B46:C46 B47 B59:C62 E67:F68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1" t="s">
        <v>445</v>
      </c>
      <c r="B1" s="173"/>
      <c r="C1" s="173"/>
      <c r="D1" s="173"/>
      <c r="E1" s="173"/>
      <c r="F1" s="173"/>
      <c r="G1" s="174"/>
    </row>
    <row r="2" spans="1:7" x14ac:dyDescent="0.25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25">
      <c r="A3" s="190" t="s">
        <v>446</v>
      </c>
      <c r="B3" s="191"/>
      <c r="C3" s="191"/>
      <c r="D3" s="191"/>
      <c r="E3" s="191"/>
      <c r="F3" s="191"/>
      <c r="G3" s="192"/>
    </row>
    <row r="4" spans="1:7" x14ac:dyDescent="0.25">
      <c r="A4" s="190" t="s">
        <v>2</v>
      </c>
      <c r="B4" s="191"/>
      <c r="C4" s="191"/>
      <c r="D4" s="191"/>
      <c r="E4" s="191"/>
      <c r="F4" s="191"/>
      <c r="G4" s="192"/>
    </row>
    <row r="5" spans="1:7" x14ac:dyDescent="0.25">
      <c r="A5" s="184" t="s">
        <v>447</v>
      </c>
      <c r="B5" s="185"/>
      <c r="C5" s="185"/>
      <c r="D5" s="185"/>
      <c r="E5" s="185"/>
      <c r="F5" s="185"/>
      <c r="G5" s="186"/>
    </row>
    <row r="6" spans="1:7" ht="30" x14ac:dyDescent="0.25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455</v>
      </c>
      <c r="B7" s="119">
        <v>244502371.50999999</v>
      </c>
      <c r="C7" s="119">
        <v>253477936.15600002</v>
      </c>
      <c r="D7" s="119">
        <f t="shared" ref="D7:G7" si="0">SUM(D8:D19)</f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456</v>
      </c>
      <c r="B8" s="75">
        <v>24369381.649999999</v>
      </c>
      <c r="C8" s="75">
        <v>25587850.732499998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459</v>
      </c>
      <c r="B11" s="75">
        <v>23888477.290000003</v>
      </c>
      <c r="C11" s="75">
        <v>25082901.154500004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460</v>
      </c>
      <c r="B12" s="75">
        <v>3096829.9700000007</v>
      </c>
      <c r="C12" s="75">
        <v>3282639.7682000007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461</v>
      </c>
      <c r="B13" s="75">
        <v>3790728.1599999997</v>
      </c>
      <c r="C13" s="75">
        <v>3942357.2863999996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463</v>
      </c>
      <c r="B15" s="75">
        <v>183220063.71000001</v>
      </c>
      <c r="C15" s="75">
        <v>188716665.62130001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464</v>
      </c>
      <c r="B16" s="75">
        <v>4315523.3899999997</v>
      </c>
      <c r="C16" s="75">
        <v>4531299.5594999995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465</v>
      </c>
      <c r="B17" s="75">
        <v>321367.34000000003</v>
      </c>
      <c r="C17" s="75">
        <v>334222.03360000002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467</v>
      </c>
      <c r="B19" s="75">
        <v>1500000</v>
      </c>
      <c r="C19" s="75">
        <v>2000000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468</v>
      </c>
      <c r="B20" s="75"/>
      <c r="C20" s="75"/>
      <c r="D20" s="75"/>
      <c r="E20" s="75"/>
      <c r="F20" s="75"/>
      <c r="G20" s="75"/>
    </row>
    <row r="21" spans="1:7" x14ac:dyDescent="0.25">
      <c r="A21" s="3" t="s">
        <v>469</v>
      </c>
      <c r="B21" s="119">
        <v>149964384.47999999</v>
      </c>
      <c r="C21" s="119">
        <v>159338137.93679997</v>
      </c>
      <c r="D21" s="119">
        <f t="shared" ref="D21:G21" si="1">SUM(D22:D26)</f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470</v>
      </c>
      <c r="B22" s="76">
        <v>124964384.47999999</v>
      </c>
      <c r="C22" s="76">
        <v>129338137.93679997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473</v>
      </c>
      <c r="B25" s="76">
        <v>25000000</v>
      </c>
      <c r="C25" s="76">
        <v>30000000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468</v>
      </c>
      <c r="B27" s="76"/>
      <c r="C27" s="76"/>
      <c r="D27" s="76"/>
      <c r="E27" s="76"/>
      <c r="F27" s="76"/>
      <c r="G27" s="76"/>
    </row>
    <row r="28" spans="1:7" x14ac:dyDescent="0.25">
      <c r="A28" s="3" t="s">
        <v>475</v>
      </c>
      <c r="B28" s="119">
        <v>0</v>
      </c>
      <c r="C28" s="119">
        <v>0</v>
      </c>
      <c r="D28" s="119">
        <f t="shared" ref="D28:G28" si="2">SUM(D29)</f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477</v>
      </c>
      <c r="B31" s="119">
        <v>394466755.99000001</v>
      </c>
      <c r="C31" s="119">
        <v>412816074.09280002</v>
      </c>
      <c r="D31" s="119">
        <f t="shared" ref="D31:G31" si="3">D21+D7+D28</f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D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1" t="s">
        <v>480</v>
      </c>
      <c r="B1" s="173"/>
      <c r="C1" s="173"/>
      <c r="D1" s="173"/>
      <c r="E1" s="173"/>
      <c r="F1" s="173"/>
      <c r="G1" s="174"/>
    </row>
    <row r="2" spans="1:7" x14ac:dyDescent="0.25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25">
      <c r="A3" s="190" t="s">
        <v>481</v>
      </c>
      <c r="B3" s="191"/>
      <c r="C3" s="191"/>
      <c r="D3" s="191"/>
      <c r="E3" s="191"/>
      <c r="F3" s="191"/>
      <c r="G3" s="192"/>
    </row>
    <row r="4" spans="1:7" x14ac:dyDescent="0.25">
      <c r="A4" s="190" t="s">
        <v>2</v>
      </c>
      <c r="B4" s="191"/>
      <c r="C4" s="191"/>
      <c r="D4" s="191"/>
      <c r="E4" s="191"/>
      <c r="F4" s="191"/>
      <c r="G4" s="192"/>
    </row>
    <row r="5" spans="1:7" x14ac:dyDescent="0.25">
      <c r="A5" s="184" t="s">
        <v>447</v>
      </c>
      <c r="B5" s="185"/>
      <c r="C5" s="185"/>
      <c r="D5" s="185"/>
      <c r="E5" s="185"/>
      <c r="F5" s="185"/>
      <c r="G5" s="186"/>
    </row>
    <row r="6" spans="1:7" ht="30" x14ac:dyDescent="0.25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482</v>
      </c>
      <c r="B7" s="119">
        <f t="shared" ref="B7:G7" si="0">SUM(B8:B16)</f>
        <v>244502371.50999999</v>
      </c>
      <c r="C7" s="119">
        <f t="shared" si="0"/>
        <v>255504978.22795001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483</v>
      </c>
      <c r="B8" s="75">
        <v>120274718.12</v>
      </c>
      <c r="C8" s="75">
        <f>+B8*1.045</f>
        <v>125687080.43539999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484</v>
      </c>
      <c r="B9" s="75">
        <v>15123601.07</v>
      </c>
      <c r="C9" s="75">
        <f t="shared" ref="C9:C16" si="1">+B9*1.045</f>
        <v>15804163.11815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485</v>
      </c>
      <c r="B10" s="75">
        <v>54864678.07</v>
      </c>
      <c r="C10" s="75">
        <f t="shared" si="1"/>
        <v>57333588.583149999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486</v>
      </c>
      <c r="B11" s="75">
        <v>36999965.719999999</v>
      </c>
      <c r="C11" s="75">
        <f t="shared" si="1"/>
        <v>38664964.177399993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487</v>
      </c>
      <c r="B12" s="75">
        <v>1950038.01</v>
      </c>
      <c r="C12" s="75">
        <f t="shared" si="1"/>
        <v>2037789.7204499999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488</v>
      </c>
      <c r="B13" s="75">
        <v>0</v>
      </c>
      <c r="C13" s="75">
        <f t="shared" si="1"/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489</v>
      </c>
      <c r="B14" s="75">
        <v>1821367.34</v>
      </c>
      <c r="C14" s="75">
        <f t="shared" si="1"/>
        <v>1903328.8703000001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490</v>
      </c>
      <c r="B15" s="75">
        <v>668003.18000000005</v>
      </c>
      <c r="C15" s="75">
        <f t="shared" si="1"/>
        <v>698063.32310000004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491</v>
      </c>
      <c r="B16" s="75">
        <v>12800000</v>
      </c>
      <c r="C16" s="75">
        <f t="shared" si="1"/>
        <v>13376000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492</v>
      </c>
      <c r="B18" s="119">
        <f>SUM(B19:B27)</f>
        <v>149964384.48000002</v>
      </c>
      <c r="C18" s="119">
        <f t="shared" ref="C18:G18" si="2">SUM(C19:C27)</f>
        <v>156712781.78159997</v>
      </c>
      <c r="D18" s="119">
        <f t="shared" si="2"/>
        <v>0</v>
      </c>
      <c r="E18" s="119">
        <f t="shared" si="2"/>
        <v>0</v>
      </c>
      <c r="F18" s="119">
        <f t="shared" si="2"/>
        <v>0</v>
      </c>
      <c r="G18" s="119">
        <f t="shared" si="2"/>
        <v>0</v>
      </c>
    </row>
    <row r="19" spans="1:7" x14ac:dyDescent="0.25">
      <c r="A19" s="58" t="s">
        <v>483</v>
      </c>
      <c r="B19" s="76">
        <v>57530631.890000001</v>
      </c>
      <c r="C19" s="75">
        <f t="shared" ref="C19:C27" si="3">+B19*1.045</f>
        <v>60119510.325049996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484</v>
      </c>
      <c r="B20" s="76">
        <v>27056862.760000002</v>
      </c>
      <c r="C20" s="75">
        <f t="shared" si="3"/>
        <v>28274421.584199999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485</v>
      </c>
      <c r="B21" s="76">
        <v>8502160.2799999993</v>
      </c>
      <c r="C21" s="75">
        <f t="shared" si="3"/>
        <v>8884757.4925999995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486</v>
      </c>
      <c r="B22" s="76">
        <v>3561933</v>
      </c>
      <c r="C22" s="75">
        <f t="shared" si="3"/>
        <v>3722219.9849999999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487</v>
      </c>
      <c r="B23" s="76">
        <v>91872</v>
      </c>
      <c r="C23" s="75">
        <f t="shared" si="3"/>
        <v>96006.239999999991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488</v>
      </c>
      <c r="B24" s="76">
        <v>0</v>
      </c>
      <c r="C24" s="75">
        <f t="shared" si="3"/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489</v>
      </c>
      <c r="B25" s="76">
        <v>53220924.549999997</v>
      </c>
      <c r="C25" s="75">
        <f t="shared" si="3"/>
        <v>55615866.15474999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5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491</v>
      </c>
      <c r="B27" s="76">
        <v>0</v>
      </c>
      <c r="C27" s="75">
        <f t="shared" si="3"/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494</v>
      </c>
      <c r="B29" s="119">
        <f>B18+B7</f>
        <v>394466755.99000001</v>
      </c>
      <c r="C29" s="119">
        <f t="shared" ref="C29:G29" si="4">C18+C7</f>
        <v>412217760.00954998</v>
      </c>
      <c r="D29" s="119">
        <f t="shared" si="4"/>
        <v>0</v>
      </c>
      <c r="E29" s="119">
        <f t="shared" si="4"/>
        <v>0</v>
      </c>
      <c r="F29" s="119">
        <f t="shared" si="4"/>
        <v>0</v>
      </c>
      <c r="G29" s="119">
        <f t="shared" si="4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D18:G29 C18 C28:C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D9:G16 D27:G27 D19:G26 D8:G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6" sqref="F6:G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1" t="s">
        <v>495</v>
      </c>
      <c r="B1" s="173"/>
      <c r="C1" s="173"/>
      <c r="D1" s="173"/>
      <c r="E1" s="173"/>
      <c r="F1" s="173"/>
      <c r="G1" s="174"/>
    </row>
    <row r="2" spans="1:7" x14ac:dyDescent="0.25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25">
      <c r="A3" s="190" t="s">
        <v>496</v>
      </c>
      <c r="B3" s="191"/>
      <c r="C3" s="191"/>
      <c r="D3" s="191"/>
      <c r="E3" s="191"/>
      <c r="F3" s="191"/>
      <c r="G3" s="192"/>
    </row>
    <row r="4" spans="1:7" x14ac:dyDescent="0.25">
      <c r="A4" s="190" t="s">
        <v>2</v>
      </c>
      <c r="B4" s="191"/>
      <c r="C4" s="191"/>
      <c r="D4" s="191"/>
      <c r="E4" s="191"/>
      <c r="F4" s="191"/>
      <c r="G4" s="192"/>
    </row>
    <row r="5" spans="1:7" ht="30" x14ac:dyDescent="0.25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25">
      <c r="A6" s="26" t="s">
        <v>504</v>
      </c>
      <c r="B6" s="119">
        <f>SUM(B7:B18)</f>
        <v>0</v>
      </c>
      <c r="C6" s="119">
        <f t="shared" ref="C6:E6" si="0">SUM(C7:C18)</f>
        <v>0</v>
      </c>
      <c r="D6" s="119">
        <f t="shared" si="0"/>
        <v>0</v>
      </c>
      <c r="E6" s="119">
        <f t="shared" si="0"/>
        <v>0</v>
      </c>
      <c r="F6" s="119">
        <v>233299162.13000005</v>
      </c>
      <c r="G6" s="119">
        <v>228446433.2351</v>
      </c>
    </row>
    <row r="7" spans="1:7" x14ac:dyDescent="0.25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24153483.66</v>
      </c>
      <c r="G7" s="75">
        <v>23420868.327500004</v>
      </c>
    </row>
    <row r="8" spans="1:7" ht="15.75" customHeight="1" x14ac:dyDescent="0.25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23003306.399999999</v>
      </c>
      <c r="G10" s="75">
        <v>17215370.449999999</v>
      </c>
    </row>
    <row r="11" spans="1:7" x14ac:dyDescent="0.25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3473031.58</v>
      </c>
      <c r="G11" s="75">
        <v>3104377.71</v>
      </c>
    </row>
    <row r="12" spans="1:7" x14ac:dyDescent="0.25">
      <c r="A12" s="58" t="s">
        <v>461</v>
      </c>
      <c r="B12" s="75">
        <v>0</v>
      </c>
      <c r="C12" s="75">
        <v>0</v>
      </c>
      <c r="D12" s="75">
        <v>0</v>
      </c>
      <c r="E12" s="75">
        <v>0</v>
      </c>
      <c r="F12" s="75">
        <v>4029985.17</v>
      </c>
      <c r="G12" s="75">
        <v>3556039.92</v>
      </c>
    </row>
    <row r="13" spans="1:7" x14ac:dyDescent="0.25">
      <c r="A13" s="59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173049758.49000004</v>
      </c>
      <c r="G14" s="75">
        <v>177071681.15440002</v>
      </c>
    </row>
    <row r="15" spans="1:7" x14ac:dyDescent="0.25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3689794.55</v>
      </c>
      <c r="G15" s="75">
        <v>3712181.5432000002</v>
      </c>
    </row>
    <row r="16" spans="1:7" x14ac:dyDescent="0.25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323795.55</v>
      </c>
      <c r="G16" s="75">
        <v>306064.13</v>
      </c>
    </row>
    <row r="17" spans="1:7" x14ac:dyDescent="0.25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1576006.73</v>
      </c>
      <c r="G18" s="75">
        <v>59850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505</v>
      </c>
      <c r="B20" s="119">
        <f>SUM(B21:B25)</f>
        <v>0</v>
      </c>
      <c r="C20" s="119">
        <f t="shared" ref="C20:E20" si="1">SUM(C21:C25)</f>
        <v>0</v>
      </c>
      <c r="D20" s="119">
        <f t="shared" si="1"/>
        <v>0</v>
      </c>
      <c r="E20" s="119">
        <f t="shared" si="1"/>
        <v>0</v>
      </c>
      <c r="F20" s="119">
        <v>244240149.59</v>
      </c>
      <c r="G20" s="119">
        <v>273501190.51999998</v>
      </c>
    </row>
    <row r="21" spans="1:7" x14ac:dyDescent="0.25">
      <c r="A21" s="58" t="s">
        <v>470</v>
      </c>
      <c r="B21" s="76">
        <v>0</v>
      </c>
      <c r="C21" s="76">
        <v>0</v>
      </c>
      <c r="D21" s="76">
        <v>0</v>
      </c>
      <c r="E21" s="76">
        <v>0</v>
      </c>
      <c r="F21" s="76">
        <v>119615417</v>
      </c>
      <c r="G21" s="76">
        <v>119970562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200000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124424732.59</v>
      </c>
      <c r="G24" s="76">
        <v>153530628.52000001</v>
      </c>
    </row>
    <row r="25" spans="1:7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506</v>
      </c>
      <c r="B27" s="119">
        <f>SUM(B28)</f>
        <v>0</v>
      </c>
      <c r="C27" s="119">
        <f t="shared" ref="C27:E27" si="2">SUM(C28)</f>
        <v>0</v>
      </c>
      <c r="D27" s="119">
        <f t="shared" si="2"/>
        <v>0</v>
      </c>
      <c r="E27" s="119">
        <f t="shared" si="2"/>
        <v>0</v>
      </c>
      <c r="F27" s="119">
        <v>6000000</v>
      </c>
      <c r="G27" s="119">
        <v>12000000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6000000</v>
      </c>
      <c r="G28" s="76">
        <v>12000000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507</v>
      </c>
      <c r="B30" s="119">
        <f>B20+B6+B27</f>
        <v>0</v>
      </c>
      <c r="C30" s="119">
        <f t="shared" ref="C30:E30" si="3">C20+C6+C27</f>
        <v>0</v>
      </c>
      <c r="D30" s="119">
        <f t="shared" si="3"/>
        <v>0</v>
      </c>
      <c r="E30" s="119">
        <f t="shared" si="3"/>
        <v>0</v>
      </c>
      <c r="F30" s="119">
        <v>483539311.72000003</v>
      </c>
      <c r="G30" s="119">
        <v>513947623.75510001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6000000</v>
      </c>
      <c r="G33" s="91">
        <v>12000000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6000000</v>
      </c>
      <c r="G35" s="91">
        <v>12000000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E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18" sqref="F18:F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1" t="s">
        <v>510</v>
      </c>
      <c r="B1" s="173"/>
      <c r="C1" s="173"/>
      <c r="D1" s="173"/>
      <c r="E1" s="173"/>
      <c r="F1" s="173"/>
      <c r="G1" s="174"/>
    </row>
    <row r="2" spans="1:7" x14ac:dyDescent="0.25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25">
      <c r="A3" s="190" t="s">
        <v>511</v>
      </c>
      <c r="B3" s="191"/>
      <c r="C3" s="191"/>
      <c r="D3" s="191"/>
      <c r="E3" s="191"/>
      <c r="F3" s="191"/>
      <c r="G3" s="192"/>
    </row>
    <row r="4" spans="1:7" x14ac:dyDescent="0.25">
      <c r="A4" s="190" t="s">
        <v>2</v>
      </c>
      <c r="B4" s="191"/>
      <c r="C4" s="191"/>
      <c r="D4" s="191"/>
      <c r="E4" s="191"/>
      <c r="F4" s="191"/>
      <c r="G4" s="192"/>
    </row>
    <row r="5" spans="1:7" ht="30" x14ac:dyDescent="0.25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25">
      <c r="A6" s="26" t="s">
        <v>482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226817847.34999999</v>
      </c>
      <c r="G6" s="119">
        <f t="shared" si="0"/>
        <v>262556860.16</v>
      </c>
    </row>
    <row r="7" spans="1:7" x14ac:dyDescent="0.25">
      <c r="A7" s="58" t="s">
        <v>483</v>
      </c>
      <c r="B7" s="75">
        <v>0</v>
      </c>
      <c r="C7" s="75">
        <v>0</v>
      </c>
      <c r="D7" s="75">
        <v>0</v>
      </c>
      <c r="E7" s="75">
        <v>0</v>
      </c>
      <c r="F7" s="75">
        <v>102525496.19</v>
      </c>
      <c r="G7" s="75">
        <v>89285224.239999995</v>
      </c>
    </row>
    <row r="8" spans="1:7" ht="15.75" customHeight="1" x14ac:dyDescent="0.25">
      <c r="A8" s="58" t="s">
        <v>484</v>
      </c>
      <c r="B8" s="75">
        <v>0</v>
      </c>
      <c r="C8" s="75">
        <v>0</v>
      </c>
      <c r="D8" s="75">
        <v>0</v>
      </c>
      <c r="E8" s="75">
        <v>0</v>
      </c>
      <c r="F8" s="75">
        <v>18248365.32</v>
      </c>
      <c r="G8" s="75">
        <v>25447946.560000002</v>
      </c>
    </row>
    <row r="9" spans="1:7" x14ac:dyDescent="0.25">
      <c r="A9" s="58" t="s">
        <v>485</v>
      </c>
      <c r="B9" s="75">
        <v>0</v>
      </c>
      <c r="C9" s="75">
        <v>0</v>
      </c>
      <c r="D9" s="75">
        <v>0</v>
      </c>
      <c r="E9" s="75">
        <v>0</v>
      </c>
      <c r="F9" s="75">
        <v>69863355.730000004</v>
      </c>
      <c r="G9" s="75">
        <v>82487074.660000011</v>
      </c>
    </row>
    <row r="10" spans="1:7" x14ac:dyDescent="0.25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30267849.579999998</v>
      </c>
      <c r="G10" s="75">
        <v>32082868.040000003</v>
      </c>
    </row>
    <row r="11" spans="1:7" x14ac:dyDescent="0.25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1453632.66</v>
      </c>
      <c r="G11" s="75">
        <v>4371347.84</v>
      </c>
    </row>
    <row r="12" spans="1:7" x14ac:dyDescent="0.25">
      <c r="A12" s="58" t="s">
        <v>488</v>
      </c>
      <c r="B12" s="75">
        <v>0</v>
      </c>
      <c r="C12" s="75">
        <v>0</v>
      </c>
      <c r="D12" s="75">
        <v>0</v>
      </c>
      <c r="E12" s="75">
        <v>0</v>
      </c>
      <c r="F12" s="75">
        <v>3984147.87</v>
      </c>
      <c r="G12" s="75">
        <v>20760621.439999998</v>
      </c>
    </row>
    <row r="13" spans="1:7" x14ac:dyDescent="0.25">
      <c r="A13" s="59" t="s">
        <v>489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475000</v>
      </c>
      <c r="G14" s="75">
        <v>1888210.72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6233566.6600000001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216624443.42000002</v>
      </c>
      <c r="G17" s="119">
        <f t="shared" si="1"/>
        <v>299743450.65000004</v>
      </c>
    </row>
    <row r="18" spans="1:7" x14ac:dyDescent="0.25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53643890.020000003</v>
      </c>
      <c r="G18" s="76">
        <v>82006390.939999998</v>
      </c>
    </row>
    <row r="19" spans="1:7" x14ac:dyDescent="0.25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32789370.129999999</v>
      </c>
      <c r="G19" s="76">
        <v>29170607.68</v>
      </c>
    </row>
    <row r="20" spans="1:7" x14ac:dyDescent="0.25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8861856.4199999999</v>
      </c>
      <c r="G20" s="76">
        <v>13052606.999999998</v>
      </c>
    </row>
    <row r="21" spans="1:7" x14ac:dyDescent="0.25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5459257.6500000004</v>
      </c>
      <c r="G21" s="76">
        <v>5272917.84</v>
      </c>
    </row>
    <row r="22" spans="1:7" x14ac:dyDescent="0.25">
      <c r="A22" s="59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44552666.850000001</v>
      </c>
      <c r="G22" s="76">
        <v>103821429.15000001</v>
      </c>
    </row>
    <row r="23" spans="1:7" x14ac:dyDescent="0.25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71317402.349999994</v>
      </c>
      <c r="G23" s="76">
        <v>66419498.039999999</v>
      </c>
    </row>
    <row r="24" spans="1:7" x14ac:dyDescent="0.25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443442290.76999998</v>
      </c>
      <c r="G28" s="119">
        <f t="shared" si="2"/>
        <v>562300310.81000006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B27:G28 B18:E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1" t="s">
        <v>514</v>
      </c>
      <c r="B1" s="173"/>
      <c r="C1" s="173"/>
      <c r="D1" s="173"/>
      <c r="E1" s="173"/>
      <c r="F1" s="173"/>
    </row>
    <row r="2" spans="1:6" x14ac:dyDescent="0.25">
      <c r="A2" s="193" t="str">
        <f>'Formato 1'!A2</f>
        <v>MUNICIPIO DE CORTAZAR, GTO</v>
      </c>
      <c r="B2" s="194"/>
      <c r="C2" s="194"/>
      <c r="D2" s="194"/>
      <c r="E2" s="194"/>
      <c r="F2" s="195"/>
    </row>
    <row r="3" spans="1:6" x14ac:dyDescent="0.25">
      <c r="A3" s="190" t="s">
        <v>515</v>
      </c>
      <c r="B3" s="191"/>
      <c r="C3" s="191"/>
      <c r="D3" s="191"/>
      <c r="E3" s="191"/>
      <c r="F3" s="192"/>
    </row>
    <row r="4" spans="1:6" ht="30" x14ac:dyDescent="0.25">
      <c r="A4" s="139" t="s">
        <v>497</v>
      </c>
      <c r="B4" s="7" t="s">
        <v>516</v>
      </c>
      <c r="C4" s="33" t="s">
        <v>517</v>
      </c>
      <c r="D4" s="33" t="s">
        <v>518</v>
      </c>
      <c r="E4" s="33" t="s">
        <v>519</v>
      </c>
      <c r="F4" s="33" t="s">
        <v>520</v>
      </c>
    </row>
    <row r="5" spans="1:6" ht="15.75" customHeight="1" x14ac:dyDescent="0.25">
      <c r="A5" s="143" t="s">
        <v>521</v>
      </c>
      <c r="B5" s="148"/>
      <c r="C5" s="148"/>
      <c r="D5" s="148"/>
      <c r="E5" s="148"/>
      <c r="F5" s="148"/>
    </row>
    <row r="6" spans="1:6" ht="30" x14ac:dyDescent="0.25">
      <c r="A6" s="146" t="s">
        <v>522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524</v>
      </c>
      <c r="B9" s="145"/>
      <c r="C9" s="145"/>
      <c r="D9" s="145"/>
      <c r="E9" s="145"/>
      <c r="F9" s="145"/>
    </row>
    <row r="10" spans="1:6" x14ac:dyDescent="0.25">
      <c r="A10" s="146" t="s">
        <v>525</v>
      </c>
      <c r="B10" s="155"/>
      <c r="C10" s="155"/>
      <c r="D10" s="155"/>
      <c r="E10" s="155"/>
      <c r="F10" s="155"/>
    </row>
    <row r="11" spans="1:6" x14ac:dyDescent="0.25">
      <c r="A11" s="67" t="s">
        <v>526</v>
      </c>
      <c r="B11" s="155"/>
      <c r="C11" s="155"/>
      <c r="D11" s="155"/>
      <c r="E11" s="155"/>
      <c r="F11" s="155"/>
    </row>
    <row r="12" spans="1:6" x14ac:dyDescent="0.25">
      <c r="A12" s="67" t="s">
        <v>527</v>
      </c>
      <c r="B12" s="155"/>
      <c r="C12" s="155"/>
      <c r="D12" s="155"/>
      <c r="E12" s="155"/>
      <c r="F12" s="155"/>
    </row>
    <row r="13" spans="1:6" x14ac:dyDescent="0.25">
      <c r="A13" s="67" t="s">
        <v>528</v>
      </c>
      <c r="B13" s="155"/>
      <c r="C13" s="155"/>
      <c r="D13" s="155"/>
      <c r="E13" s="155"/>
      <c r="F13" s="155"/>
    </row>
    <row r="14" spans="1:6" x14ac:dyDescent="0.25">
      <c r="A14" s="146" t="s">
        <v>529</v>
      </c>
      <c r="B14" s="155"/>
      <c r="C14" s="155"/>
      <c r="D14" s="155"/>
      <c r="E14" s="155"/>
      <c r="F14" s="155"/>
    </row>
    <row r="15" spans="1:6" x14ac:dyDescent="0.25">
      <c r="A15" s="67" t="s">
        <v>526</v>
      </c>
      <c r="B15" s="155"/>
      <c r="C15" s="155"/>
      <c r="D15" s="155"/>
      <c r="E15" s="155"/>
      <c r="F15" s="155"/>
    </row>
    <row r="16" spans="1:6" x14ac:dyDescent="0.25">
      <c r="A16" s="67" t="s">
        <v>527</v>
      </c>
      <c r="B16" s="156"/>
      <c r="C16" s="156"/>
      <c r="D16" s="156"/>
      <c r="E16" s="156"/>
      <c r="F16" s="156"/>
    </row>
    <row r="17" spans="1:6" x14ac:dyDescent="0.25">
      <c r="A17" s="67" t="s">
        <v>528</v>
      </c>
      <c r="B17" s="157"/>
      <c r="C17" s="157"/>
      <c r="D17" s="157"/>
      <c r="E17" s="157"/>
      <c r="F17" s="157"/>
    </row>
    <row r="18" spans="1:6" x14ac:dyDescent="0.25">
      <c r="A18" s="146" t="s">
        <v>530</v>
      </c>
      <c r="B18" s="157"/>
      <c r="C18" s="157"/>
      <c r="D18" s="157"/>
      <c r="E18" s="157"/>
      <c r="F18" s="157"/>
    </row>
    <row r="19" spans="1:6" x14ac:dyDescent="0.25">
      <c r="A19" s="146" t="s">
        <v>531</v>
      </c>
      <c r="B19" s="157"/>
      <c r="C19" s="157"/>
      <c r="D19" s="157"/>
      <c r="E19" s="157"/>
      <c r="F19" s="157"/>
    </row>
    <row r="20" spans="1:6" x14ac:dyDescent="0.25">
      <c r="A20" s="146" t="s">
        <v>532</v>
      </c>
      <c r="B20" s="158"/>
      <c r="C20" s="158"/>
      <c r="D20" s="158"/>
      <c r="E20" s="158"/>
      <c r="F20" s="158"/>
    </row>
    <row r="21" spans="1:6" x14ac:dyDescent="0.25">
      <c r="A21" s="146" t="s">
        <v>533</v>
      </c>
      <c r="B21" s="158"/>
      <c r="C21" s="158"/>
      <c r="D21" s="158"/>
      <c r="E21" s="158"/>
      <c r="F21" s="158"/>
    </row>
    <row r="22" spans="1:6" x14ac:dyDescent="0.25">
      <c r="A22" s="146" t="s">
        <v>534</v>
      </c>
      <c r="B22" s="158"/>
      <c r="C22" s="158"/>
      <c r="D22" s="158"/>
      <c r="E22" s="158"/>
      <c r="F22" s="158"/>
    </row>
    <row r="23" spans="1:6" x14ac:dyDescent="0.25">
      <c r="A23" s="146" t="s">
        <v>535</v>
      </c>
      <c r="B23" s="158"/>
      <c r="C23" s="158"/>
      <c r="D23" s="158"/>
      <c r="E23" s="158"/>
      <c r="F23" s="158"/>
    </row>
    <row r="24" spans="1:6" x14ac:dyDescent="0.25">
      <c r="A24" s="146" t="s">
        <v>536</v>
      </c>
      <c r="B24" s="150"/>
      <c r="C24" s="150"/>
      <c r="D24" s="150"/>
      <c r="E24" s="150"/>
      <c r="F24" s="150"/>
    </row>
    <row r="25" spans="1:6" x14ac:dyDescent="0.25">
      <c r="A25" s="146" t="s">
        <v>537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538</v>
      </c>
      <c r="B27" s="149"/>
      <c r="C27" s="149"/>
      <c r="D27" s="149"/>
      <c r="E27" s="149"/>
      <c r="F27" s="149"/>
    </row>
    <row r="28" spans="1:6" x14ac:dyDescent="0.25">
      <c r="A28" s="146" t="s">
        <v>539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540</v>
      </c>
      <c r="B30" s="53"/>
      <c r="C30" s="53"/>
      <c r="D30" s="53"/>
      <c r="E30" s="53"/>
      <c r="F30" s="53"/>
    </row>
    <row r="31" spans="1:6" x14ac:dyDescent="0.25">
      <c r="A31" s="154" t="s">
        <v>525</v>
      </c>
      <c r="B31" s="91"/>
      <c r="C31" s="91"/>
      <c r="D31" s="91"/>
      <c r="E31" s="91"/>
      <c r="F31" s="91"/>
    </row>
    <row r="32" spans="1:6" x14ac:dyDescent="0.25">
      <c r="A32" s="154" t="s">
        <v>529</v>
      </c>
      <c r="B32" s="91"/>
      <c r="C32" s="91"/>
      <c r="D32" s="91"/>
      <c r="E32" s="91"/>
      <c r="F32" s="91"/>
    </row>
    <row r="33" spans="1:6" x14ac:dyDescent="0.25">
      <c r="A33" s="154" t="s">
        <v>541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542</v>
      </c>
      <c r="B35" s="53"/>
      <c r="C35" s="53"/>
      <c r="D35" s="53"/>
      <c r="E35" s="53"/>
      <c r="F35" s="53"/>
    </row>
    <row r="36" spans="1:6" x14ac:dyDescent="0.25">
      <c r="A36" s="154" t="s">
        <v>543</v>
      </c>
      <c r="B36" s="53"/>
      <c r="C36" s="53"/>
      <c r="D36" s="53"/>
      <c r="E36" s="53"/>
      <c r="F36" s="53"/>
    </row>
    <row r="37" spans="1:6" x14ac:dyDescent="0.25">
      <c r="A37" s="154" t="s">
        <v>544</v>
      </c>
      <c r="B37" s="53"/>
      <c r="C37" s="53"/>
      <c r="D37" s="53"/>
      <c r="E37" s="53"/>
      <c r="F37" s="53"/>
    </row>
    <row r="38" spans="1:6" x14ac:dyDescent="0.25">
      <c r="A38" s="154" t="s">
        <v>545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547</v>
      </c>
      <c r="B42" s="53"/>
      <c r="C42" s="53"/>
      <c r="D42" s="53"/>
      <c r="E42" s="53"/>
      <c r="F42" s="53"/>
    </row>
    <row r="43" spans="1:6" x14ac:dyDescent="0.25">
      <c r="A43" s="154" t="s">
        <v>548</v>
      </c>
      <c r="B43" s="91"/>
      <c r="C43" s="91"/>
      <c r="D43" s="91"/>
      <c r="E43" s="91"/>
      <c r="F43" s="91"/>
    </row>
    <row r="44" spans="1:6" x14ac:dyDescent="0.25">
      <c r="A44" s="154" t="s">
        <v>549</v>
      </c>
      <c r="B44" s="91"/>
      <c r="C44" s="91"/>
      <c r="D44" s="91"/>
      <c r="E44" s="91"/>
      <c r="F44" s="91"/>
    </row>
    <row r="45" spans="1:6" x14ac:dyDescent="0.25">
      <c r="A45" s="154" t="s">
        <v>550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551</v>
      </c>
      <c r="B47" s="53"/>
      <c r="C47" s="53"/>
      <c r="D47" s="53"/>
      <c r="E47" s="53"/>
      <c r="F47" s="53"/>
    </row>
    <row r="48" spans="1:6" x14ac:dyDescent="0.25">
      <c r="A48" s="154" t="s">
        <v>549</v>
      </c>
      <c r="B48" s="91"/>
      <c r="C48" s="91"/>
      <c r="D48" s="91"/>
      <c r="E48" s="91"/>
      <c r="F48" s="91"/>
    </row>
    <row r="49" spans="1:6" x14ac:dyDescent="0.25">
      <c r="A49" s="154" t="s">
        <v>550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552</v>
      </c>
      <c r="B51" s="53"/>
      <c r="C51" s="53"/>
      <c r="D51" s="53"/>
      <c r="E51" s="53"/>
      <c r="F51" s="53"/>
    </row>
    <row r="52" spans="1:6" x14ac:dyDescent="0.25">
      <c r="A52" s="154" t="s">
        <v>549</v>
      </c>
      <c r="B52" s="91"/>
      <c r="C52" s="91"/>
      <c r="D52" s="91"/>
      <c r="E52" s="91"/>
      <c r="F52" s="91"/>
    </row>
    <row r="53" spans="1:6" x14ac:dyDescent="0.25">
      <c r="A53" s="154" t="s">
        <v>550</v>
      </c>
      <c r="B53" s="91"/>
      <c r="C53" s="91"/>
      <c r="D53" s="91"/>
      <c r="E53" s="91"/>
      <c r="F53" s="91"/>
    </row>
    <row r="54" spans="1:6" x14ac:dyDescent="0.25">
      <c r="A54" s="154" t="s">
        <v>553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554</v>
      </c>
      <c r="B56" s="53"/>
      <c r="C56" s="53"/>
      <c r="D56" s="53"/>
      <c r="E56" s="53"/>
      <c r="F56" s="53"/>
    </row>
    <row r="57" spans="1:6" x14ac:dyDescent="0.25">
      <c r="A57" s="154" t="s">
        <v>549</v>
      </c>
      <c r="B57" s="91"/>
      <c r="C57" s="91"/>
      <c r="D57" s="91"/>
      <c r="E57" s="91"/>
      <c r="F57" s="91"/>
    </row>
    <row r="58" spans="1:6" x14ac:dyDescent="0.25">
      <c r="A58" s="154" t="s">
        <v>550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555</v>
      </c>
      <c r="B60" s="53"/>
      <c r="C60" s="53"/>
      <c r="D60" s="53"/>
      <c r="E60" s="53"/>
      <c r="F60" s="53"/>
    </row>
    <row r="61" spans="1:6" x14ac:dyDescent="0.25">
      <c r="A61" s="154" t="s">
        <v>556</v>
      </c>
      <c r="B61" s="141"/>
      <c r="C61" s="141"/>
      <c r="D61" s="141"/>
      <c r="E61" s="141"/>
      <c r="F61" s="141"/>
    </row>
    <row r="62" spans="1:6" x14ac:dyDescent="0.25">
      <c r="A62" s="154" t="s">
        <v>557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558</v>
      </c>
      <c r="B64" s="141"/>
      <c r="C64" s="141"/>
      <c r="D64" s="141"/>
      <c r="E64" s="141"/>
      <c r="F64" s="141"/>
    </row>
    <row r="65" spans="1:6" x14ac:dyDescent="0.25">
      <c r="A65" s="154" t="s">
        <v>559</v>
      </c>
      <c r="B65" s="141"/>
      <c r="C65" s="141"/>
      <c r="D65" s="141"/>
      <c r="E65" s="141"/>
      <c r="F65" s="141"/>
    </row>
    <row r="66" spans="1:6" x14ac:dyDescent="0.25">
      <c r="A66" s="154" t="s">
        <v>560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8" t="s">
        <v>445</v>
      </c>
      <c r="B1" s="198"/>
      <c r="C1" s="198"/>
      <c r="D1" s="198"/>
      <c r="E1" s="198"/>
      <c r="F1" s="198"/>
      <c r="G1" s="198"/>
    </row>
    <row r="2" spans="1:7" x14ac:dyDescent="0.25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446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447</v>
      </c>
      <c r="B5" s="132"/>
      <c r="C5" s="132"/>
      <c r="D5" s="132"/>
      <c r="E5" s="132"/>
      <c r="F5" s="132"/>
      <c r="G5" s="133"/>
    </row>
    <row r="6" spans="1:7" x14ac:dyDescent="0.25">
      <c r="A6" s="196" t="s">
        <v>497</v>
      </c>
      <c r="B6" s="36">
        <v>2022</v>
      </c>
      <c r="C6" s="196">
        <f>+B6+1</f>
        <v>2023</v>
      </c>
      <c r="D6" s="196">
        <f>+C6+1</f>
        <v>2024</v>
      </c>
      <c r="E6" s="196">
        <f>+D6+1</f>
        <v>2025</v>
      </c>
      <c r="F6" s="196">
        <f>+E6+1</f>
        <v>2026</v>
      </c>
      <c r="G6" s="196">
        <f>+F6+1</f>
        <v>2027</v>
      </c>
    </row>
    <row r="7" spans="1:7" ht="83.25" customHeight="1" x14ac:dyDescent="0.25">
      <c r="A7" s="197"/>
      <c r="B7" s="70" t="s">
        <v>561</v>
      </c>
      <c r="C7" s="197"/>
      <c r="D7" s="197"/>
      <c r="E7" s="197"/>
      <c r="F7" s="197"/>
      <c r="G7" s="197"/>
    </row>
    <row r="8" spans="1:7" ht="30" x14ac:dyDescent="0.25">
      <c r="A8" s="71" t="s">
        <v>504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9" t="s">
        <v>480</v>
      </c>
      <c r="B1" s="199"/>
      <c r="C1" s="199"/>
      <c r="D1" s="199"/>
      <c r="E1" s="199"/>
      <c r="F1" s="199"/>
      <c r="G1" s="199"/>
    </row>
    <row r="2" spans="1:7" x14ac:dyDescent="0.25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447</v>
      </c>
      <c r="B5" s="114"/>
      <c r="C5" s="114"/>
      <c r="D5" s="114"/>
      <c r="E5" s="114"/>
      <c r="F5" s="114"/>
      <c r="G5" s="115"/>
    </row>
    <row r="6" spans="1:7" x14ac:dyDescent="0.25">
      <c r="A6" s="200" t="s">
        <v>572</v>
      </c>
      <c r="B6" s="36">
        <v>2022</v>
      </c>
      <c r="C6" s="196">
        <f>+B6+1</f>
        <v>2023</v>
      </c>
      <c r="D6" s="196">
        <f>+C6+1</f>
        <v>2024</v>
      </c>
      <c r="E6" s="196">
        <f>+D6+1</f>
        <v>2025</v>
      </c>
      <c r="F6" s="196">
        <f>+E6+1</f>
        <v>2026</v>
      </c>
      <c r="G6" s="196">
        <f>+F6+1</f>
        <v>2027</v>
      </c>
    </row>
    <row r="7" spans="1:7" ht="57.75" customHeight="1" x14ac:dyDescent="0.25">
      <c r="A7" s="201"/>
      <c r="B7" s="37" t="s">
        <v>561</v>
      </c>
      <c r="C7" s="197"/>
      <c r="D7" s="197"/>
      <c r="E7" s="197"/>
      <c r="F7" s="197"/>
      <c r="G7" s="197"/>
    </row>
    <row r="8" spans="1:7" x14ac:dyDescent="0.25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9" t="s">
        <v>495</v>
      </c>
      <c r="B1" s="199"/>
      <c r="C1" s="199"/>
      <c r="D1" s="199"/>
      <c r="E1" s="199"/>
      <c r="F1" s="199"/>
      <c r="G1" s="199"/>
    </row>
    <row r="2" spans="1:7" x14ac:dyDescent="0.25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3" t="s">
        <v>497</v>
      </c>
      <c r="B5" s="204">
        <v>2017</v>
      </c>
      <c r="C5" s="204">
        <f>+B5+1</f>
        <v>2018</v>
      </c>
      <c r="D5" s="204">
        <f>+C5+1</f>
        <v>2019</v>
      </c>
      <c r="E5" s="204">
        <f>+D5+1</f>
        <v>2020</v>
      </c>
      <c r="F5" s="204">
        <f>+E5+1</f>
        <v>2021</v>
      </c>
      <c r="G5" s="36">
        <f>+F5+1</f>
        <v>2022</v>
      </c>
    </row>
    <row r="6" spans="1:7" ht="32.25" x14ac:dyDescent="0.25">
      <c r="A6" s="180"/>
      <c r="B6" s="205"/>
      <c r="C6" s="205"/>
      <c r="D6" s="205"/>
      <c r="E6" s="205"/>
      <c r="F6" s="205"/>
      <c r="G6" s="37" t="s">
        <v>576</v>
      </c>
    </row>
    <row r="7" spans="1:7" x14ac:dyDescent="0.25">
      <c r="A7" s="62" t="s">
        <v>504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2" t="s">
        <v>588</v>
      </c>
      <c r="B39" s="202"/>
      <c r="C39" s="202"/>
      <c r="D39" s="202"/>
      <c r="E39" s="202"/>
      <c r="F39" s="202"/>
      <c r="G39" s="202"/>
    </row>
    <row r="40" spans="1:7" x14ac:dyDescent="0.25">
      <c r="A40" s="202" t="s">
        <v>589</v>
      </c>
      <c r="B40" s="202"/>
      <c r="C40" s="202"/>
      <c r="D40" s="202"/>
      <c r="E40" s="202"/>
      <c r="F40" s="202"/>
      <c r="G40" s="20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9" t="s">
        <v>510</v>
      </c>
      <c r="B1" s="199"/>
      <c r="C1" s="199"/>
      <c r="D1" s="199"/>
      <c r="E1" s="199"/>
      <c r="F1" s="199"/>
      <c r="G1" s="199"/>
    </row>
    <row r="2" spans="1:7" x14ac:dyDescent="0.25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511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6" t="s">
        <v>572</v>
      </c>
      <c r="B5" s="204">
        <v>2017</v>
      </c>
      <c r="C5" s="204">
        <f>+B5+1</f>
        <v>2018</v>
      </c>
      <c r="D5" s="204">
        <f>+C5+1</f>
        <v>2019</v>
      </c>
      <c r="E5" s="204">
        <f>+D5+1</f>
        <v>2020</v>
      </c>
      <c r="F5" s="204">
        <f>+E5+1</f>
        <v>2021</v>
      </c>
      <c r="G5" s="36">
        <v>2022</v>
      </c>
    </row>
    <row r="6" spans="1:7" ht="48.75" customHeight="1" x14ac:dyDescent="0.25">
      <c r="A6" s="207"/>
      <c r="B6" s="205"/>
      <c r="C6" s="205"/>
      <c r="D6" s="205"/>
      <c r="E6" s="205"/>
      <c r="F6" s="205"/>
      <c r="G6" s="37" t="s">
        <v>590</v>
      </c>
    </row>
    <row r="7" spans="1:7" x14ac:dyDescent="0.25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2" t="s">
        <v>588</v>
      </c>
      <c r="B32" s="202"/>
      <c r="C32" s="202"/>
      <c r="D32" s="202"/>
      <c r="E32" s="202"/>
      <c r="F32" s="202"/>
      <c r="G32" s="202"/>
    </row>
    <row r="33" spans="1:7" x14ac:dyDescent="0.25">
      <c r="A33" s="202" t="s">
        <v>589</v>
      </c>
      <c r="B33" s="202"/>
      <c r="C33" s="202"/>
      <c r="D33" s="202"/>
      <c r="E33" s="202"/>
      <c r="F33" s="202"/>
      <c r="G33" s="20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8" t="s">
        <v>514</v>
      </c>
      <c r="B1" s="208"/>
      <c r="C1" s="208"/>
      <c r="D1" s="208"/>
      <c r="E1" s="208"/>
      <c r="F1" s="208"/>
    </row>
    <row r="2" spans="1:6" ht="20.100000000000001" customHeight="1" x14ac:dyDescent="0.25">
      <c r="A2" s="110" t="str">
        <f>'Formato 1'!A2</f>
        <v>MUNICIPIO DE CORTAZAR, GTO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516</v>
      </c>
      <c r="C4" s="121" t="s">
        <v>517</v>
      </c>
      <c r="D4" s="121" t="s">
        <v>518</v>
      </c>
      <c r="E4" s="121" t="s">
        <v>519</v>
      </c>
      <c r="F4" s="121" t="s">
        <v>520</v>
      </c>
    </row>
    <row r="5" spans="1:6" ht="12.75" customHeight="1" x14ac:dyDescent="0.25">
      <c r="A5" s="18" t="s">
        <v>521</v>
      </c>
      <c r="B5" s="53"/>
      <c r="C5" s="53"/>
      <c r="D5" s="53"/>
      <c r="E5" s="53"/>
      <c r="F5" s="53"/>
    </row>
    <row r="6" spans="1:6" ht="30" x14ac:dyDescent="0.25">
      <c r="A6" s="59" t="s">
        <v>522</v>
      </c>
      <c r="B6" s="60"/>
      <c r="C6" s="60"/>
      <c r="D6" s="60"/>
      <c r="E6" s="60"/>
      <c r="F6" s="60"/>
    </row>
    <row r="7" spans="1:6" ht="15" x14ac:dyDescent="0.25">
      <c r="A7" s="59" t="s">
        <v>523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524</v>
      </c>
      <c r="B9" s="45"/>
      <c r="C9" s="45"/>
      <c r="D9" s="45"/>
      <c r="E9" s="45"/>
      <c r="F9" s="45"/>
    </row>
    <row r="10" spans="1:6" ht="15" x14ac:dyDescent="0.25">
      <c r="A10" s="59" t="s">
        <v>525</v>
      </c>
      <c r="B10" s="60"/>
      <c r="C10" s="60"/>
      <c r="D10" s="60"/>
      <c r="E10" s="60"/>
      <c r="F10" s="60"/>
    </row>
    <row r="11" spans="1:6" ht="15" x14ac:dyDescent="0.25">
      <c r="A11" s="80" t="s">
        <v>526</v>
      </c>
      <c r="B11" s="60"/>
      <c r="C11" s="60"/>
      <c r="D11" s="60"/>
      <c r="E11" s="60"/>
      <c r="F11" s="60"/>
    </row>
    <row r="12" spans="1:6" ht="15" x14ac:dyDescent="0.25">
      <c r="A12" s="80" t="s">
        <v>527</v>
      </c>
      <c r="B12" s="60"/>
      <c r="C12" s="60"/>
      <c r="D12" s="60"/>
      <c r="E12" s="60"/>
      <c r="F12" s="60"/>
    </row>
    <row r="13" spans="1:6" ht="15" x14ac:dyDescent="0.25">
      <c r="A13" s="80" t="s">
        <v>528</v>
      </c>
      <c r="B13" s="60"/>
      <c r="C13" s="60"/>
      <c r="D13" s="60"/>
      <c r="E13" s="60"/>
      <c r="F13" s="60"/>
    </row>
    <row r="14" spans="1:6" ht="15" x14ac:dyDescent="0.25">
      <c r="A14" s="59" t="s">
        <v>529</v>
      </c>
      <c r="B14" s="60"/>
      <c r="C14" s="60"/>
      <c r="D14" s="60"/>
      <c r="E14" s="60"/>
      <c r="F14" s="60"/>
    </row>
    <row r="15" spans="1:6" ht="15" x14ac:dyDescent="0.25">
      <c r="A15" s="80" t="s">
        <v>526</v>
      </c>
      <c r="B15" s="60"/>
      <c r="C15" s="60"/>
      <c r="D15" s="60"/>
      <c r="E15" s="60"/>
      <c r="F15" s="60"/>
    </row>
    <row r="16" spans="1:6" ht="15" x14ac:dyDescent="0.25">
      <c r="A16" s="80" t="s">
        <v>527</v>
      </c>
      <c r="B16" s="60"/>
      <c r="C16" s="60"/>
      <c r="D16" s="60"/>
      <c r="E16" s="60"/>
      <c r="F16" s="60"/>
    </row>
    <row r="17" spans="1:6" ht="15" x14ac:dyDescent="0.25">
      <c r="A17" s="80" t="s">
        <v>528</v>
      </c>
      <c r="B17" s="60"/>
      <c r="C17" s="60"/>
      <c r="D17" s="60"/>
      <c r="E17" s="60"/>
      <c r="F17" s="60"/>
    </row>
    <row r="18" spans="1:6" ht="15" x14ac:dyDescent="0.25">
      <c r="A18" s="59" t="s">
        <v>530</v>
      </c>
      <c r="B18" s="122"/>
      <c r="C18" s="60"/>
      <c r="D18" s="60"/>
      <c r="E18" s="60"/>
      <c r="F18" s="60"/>
    </row>
    <row r="19" spans="1:6" ht="15" x14ac:dyDescent="0.25">
      <c r="A19" s="59" t="s">
        <v>531</v>
      </c>
      <c r="B19" s="60"/>
      <c r="C19" s="60"/>
      <c r="D19" s="60"/>
      <c r="E19" s="60"/>
      <c r="F19" s="60"/>
    </row>
    <row r="20" spans="1:6" ht="30" x14ac:dyDescent="0.25">
      <c r="A20" s="59" t="s">
        <v>532</v>
      </c>
      <c r="B20" s="123"/>
      <c r="C20" s="123"/>
      <c r="D20" s="123"/>
      <c r="E20" s="123"/>
      <c r="F20" s="123"/>
    </row>
    <row r="21" spans="1:6" ht="30" x14ac:dyDescent="0.25">
      <c r="A21" s="59" t="s">
        <v>533</v>
      </c>
      <c r="B21" s="123"/>
      <c r="C21" s="123"/>
      <c r="D21" s="123"/>
      <c r="E21" s="123"/>
      <c r="F21" s="123"/>
    </row>
    <row r="22" spans="1:6" ht="30" x14ac:dyDescent="0.25">
      <c r="A22" s="59" t="s">
        <v>534</v>
      </c>
      <c r="B22" s="123"/>
      <c r="C22" s="123"/>
      <c r="D22" s="123"/>
      <c r="E22" s="123"/>
      <c r="F22" s="123"/>
    </row>
    <row r="23" spans="1:6" ht="15" x14ac:dyDescent="0.25">
      <c r="A23" s="59" t="s">
        <v>535</v>
      </c>
      <c r="B23" s="123"/>
      <c r="C23" s="123"/>
      <c r="D23" s="123"/>
      <c r="E23" s="123"/>
      <c r="F23" s="123"/>
    </row>
    <row r="24" spans="1:6" ht="15" x14ac:dyDescent="0.25">
      <c r="A24" s="59" t="s">
        <v>536</v>
      </c>
      <c r="B24" s="124"/>
      <c r="C24" s="60"/>
      <c r="D24" s="60"/>
      <c r="E24" s="60"/>
      <c r="F24" s="60"/>
    </row>
    <row r="25" spans="1:6" ht="15" x14ac:dyDescent="0.25">
      <c r="A25" s="59" t="s">
        <v>537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538</v>
      </c>
      <c r="B27" s="45"/>
      <c r="C27" s="45"/>
      <c r="D27" s="45"/>
      <c r="E27" s="45"/>
      <c r="F27" s="45"/>
    </row>
    <row r="28" spans="1:6" ht="15" x14ac:dyDescent="0.25">
      <c r="A28" s="59" t="s">
        <v>539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540</v>
      </c>
      <c r="B30" s="45"/>
      <c r="C30" s="45"/>
      <c r="D30" s="45"/>
      <c r="E30" s="45"/>
      <c r="F30" s="45"/>
    </row>
    <row r="31" spans="1:6" ht="15" x14ac:dyDescent="0.25">
      <c r="A31" s="59" t="s">
        <v>525</v>
      </c>
      <c r="B31" s="60"/>
      <c r="C31" s="60"/>
      <c r="D31" s="60"/>
      <c r="E31" s="60"/>
      <c r="F31" s="60"/>
    </row>
    <row r="32" spans="1:6" ht="15" x14ac:dyDescent="0.25">
      <c r="A32" s="59" t="s">
        <v>529</v>
      </c>
      <c r="B32" s="60"/>
      <c r="C32" s="60"/>
      <c r="D32" s="60"/>
      <c r="E32" s="60"/>
      <c r="F32" s="60"/>
    </row>
    <row r="33" spans="1:6" ht="15" x14ac:dyDescent="0.25">
      <c r="A33" s="59" t="s">
        <v>541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542</v>
      </c>
      <c r="B35" s="45"/>
      <c r="C35" s="45"/>
      <c r="D35" s="45"/>
      <c r="E35" s="45"/>
      <c r="F35" s="45"/>
    </row>
    <row r="36" spans="1:6" ht="15" x14ac:dyDescent="0.25">
      <c r="A36" s="59" t="s">
        <v>543</v>
      </c>
      <c r="B36" s="60"/>
      <c r="C36" s="60"/>
      <c r="D36" s="60"/>
      <c r="E36" s="60"/>
      <c r="F36" s="60"/>
    </row>
    <row r="37" spans="1:6" ht="15" x14ac:dyDescent="0.25">
      <c r="A37" s="59" t="s">
        <v>544</v>
      </c>
      <c r="B37" s="60"/>
      <c r="C37" s="60"/>
      <c r="D37" s="60"/>
      <c r="E37" s="60"/>
      <c r="F37" s="60"/>
    </row>
    <row r="38" spans="1:6" ht="15" x14ac:dyDescent="0.25">
      <c r="A38" s="59" t="s">
        <v>545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547</v>
      </c>
      <c r="B42" s="45"/>
      <c r="C42" s="45"/>
      <c r="D42" s="45"/>
      <c r="E42" s="45"/>
      <c r="F42" s="45"/>
    </row>
    <row r="43" spans="1:6" ht="15" x14ac:dyDescent="0.25">
      <c r="A43" s="59" t="s">
        <v>548</v>
      </c>
      <c r="B43" s="60"/>
      <c r="C43" s="60"/>
      <c r="D43" s="60"/>
      <c r="E43" s="60"/>
      <c r="F43" s="60"/>
    </row>
    <row r="44" spans="1:6" ht="15" x14ac:dyDescent="0.25">
      <c r="A44" s="59" t="s">
        <v>549</v>
      </c>
      <c r="B44" s="60"/>
      <c r="C44" s="60"/>
      <c r="D44" s="60"/>
      <c r="E44" s="60"/>
      <c r="F44" s="60"/>
    </row>
    <row r="45" spans="1:6" ht="15" x14ac:dyDescent="0.25">
      <c r="A45" s="59" t="s">
        <v>550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551</v>
      </c>
      <c r="B47" s="45"/>
      <c r="C47" s="45"/>
      <c r="D47" s="45"/>
      <c r="E47" s="45"/>
      <c r="F47" s="45"/>
    </row>
    <row r="48" spans="1:6" ht="15" x14ac:dyDescent="0.25">
      <c r="A48" s="59" t="s">
        <v>549</v>
      </c>
      <c r="B48" s="123"/>
      <c r="C48" s="123"/>
      <c r="D48" s="123"/>
      <c r="E48" s="123"/>
      <c r="F48" s="123"/>
    </row>
    <row r="49" spans="1:6" ht="15" x14ac:dyDescent="0.25">
      <c r="A49" s="59" t="s">
        <v>550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552</v>
      </c>
      <c r="B51" s="45"/>
      <c r="C51" s="45"/>
      <c r="D51" s="45"/>
      <c r="E51" s="45"/>
      <c r="F51" s="45"/>
    </row>
    <row r="52" spans="1:6" ht="15" x14ac:dyDescent="0.25">
      <c r="A52" s="59" t="s">
        <v>549</v>
      </c>
      <c r="B52" s="60"/>
      <c r="C52" s="60"/>
      <c r="D52" s="60"/>
      <c r="E52" s="60"/>
      <c r="F52" s="60"/>
    </row>
    <row r="53" spans="1:6" ht="15" x14ac:dyDescent="0.25">
      <c r="A53" s="59" t="s">
        <v>550</v>
      </c>
      <c r="B53" s="60"/>
      <c r="C53" s="60"/>
      <c r="D53" s="60"/>
      <c r="E53" s="60"/>
      <c r="F53" s="60"/>
    </row>
    <row r="54" spans="1:6" ht="15" x14ac:dyDescent="0.25">
      <c r="A54" s="59" t="s">
        <v>553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8" sqref="F18: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2" t="s">
        <v>124</v>
      </c>
      <c r="B1" s="173"/>
      <c r="C1" s="173"/>
      <c r="D1" s="173"/>
      <c r="E1" s="173"/>
      <c r="F1" s="173"/>
      <c r="G1" s="173"/>
      <c r="H1" s="174"/>
    </row>
    <row r="2" spans="1:8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166">
        <v>42412950.170000002</v>
      </c>
      <c r="C18" s="167"/>
      <c r="D18" s="167"/>
      <c r="E18" s="167"/>
      <c r="F18" s="166">
        <v>25797049.43</v>
      </c>
      <c r="G18" s="108"/>
      <c r="H18" s="108"/>
    </row>
    <row r="19" spans="1:8" ht="16.5" customHeight="1" x14ac:dyDescent="0.25">
      <c r="A19" s="107"/>
      <c r="B19" s="168"/>
      <c r="C19" s="168"/>
      <c r="D19" s="168"/>
      <c r="E19" s="168"/>
      <c r="F19" s="168"/>
      <c r="G19" s="91"/>
      <c r="H19" s="91"/>
    </row>
    <row r="20" spans="1:8" ht="14.45" customHeight="1" x14ac:dyDescent="0.25">
      <c r="A20" s="8" t="s">
        <v>144</v>
      </c>
      <c r="B20" s="166">
        <v>42412950.170000002</v>
      </c>
      <c r="C20" s="166">
        <v>0</v>
      </c>
      <c r="D20" s="166">
        <v>0</v>
      </c>
      <c r="E20" s="166">
        <v>0</v>
      </c>
      <c r="F20" s="166">
        <v>25797049.43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5" t="s">
        <v>154</v>
      </c>
      <c r="B33" s="175"/>
      <c r="C33" s="175"/>
      <c r="D33" s="175"/>
      <c r="E33" s="175"/>
      <c r="F33" s="175"/>
      <c r="G33" s="175"/>
      <c r="H33" s="175"/>
    </row>
    <row r="34" spans="1:8" ht="14.45" customHeight="1" x14ac:dyDescent="0.25">
      <c r="A34" s="175"/>
      <c r="B34" s="175"/>
      <c r="C34" s="175"/>
      <c r="D34" s="175"/>
      <c r="E34" s="175"/>
      <c r="F34" s="175"/>
      <c r="G34" s="175"/>
      <c r="H34" s="175"/>
    </row>
    <row r="35" spans="1:8" ht="14.45" customHeight="1" x14ac:dyDescent="0.25">
      <c r="A35" s="175"/>
      <c r="B35" s="175"/>
      <c r="C35" s="175"/>
      <c r="D35" s="175"/>
      <c r="E35" s="175"/>
      <c r="F35" s="175"/>
      <c r="G35" s="175"/>
      <c r="H35" s="175"/>
    </row>
    <row r="36" spans="1:8" ht="14.45" customHeight="1" x14ac:dyDescent="0.25">
      <c r="A36" s="175"/>
      <c r="B36" s="175"/>
      <c r="C36" s="175"/>
      <c r="D36" s="175"/>
      <c r="E36" s="175"/>
      <c r="F36" s="175"/>
      <c r="G36" s="175"/>
      <c r="H36" s="175"/>
    </row>
    <row r="37" spans="1:8" ht="14.45" customHeight="1" x14ac:dyDescent="0.25">
      <c r="A37" s="175"/>
      <c r="B37" s="175"/>
      <c r="C37" s="175"/>
      <c r="D37" s="175"/>
      <c r="E37" s="175"/>
      <c r="F37" s="175"/>
      <c r="G37" s="175"/>
      <c r="H37" s="175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2:H31 G18:H20 B21:E21 G21: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2" t="s">
        <v>165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639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1" zoomScale="75" zoomScaleNormal="75" workbookViewId="0">
      <selection activeCell="B41" sqref="B41:D4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2" t="s">
        <v>189</v>
      </c>
      <c r="B1" s="173"/>
      <c r="C1" s="173"/>
      <c r="D1" s="174"/>
    </row>
    <row r="2" spans="1:4" x14ac:dyDescent="0.25">
      <c r="A2" s="110" t="str">
        <f>'Formato 1'!A2</f>
        <v>MUNICIPIO DE CORTAZAR, GTO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septiembre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382466755.99000001</v>
      </c>
      <c r="C8" s="14">
        <f>SUM(C9:C11)</f>
        <v>296812759.38</v>
      </c>
      <c r="D8" s="14">
        <f>SUM(D9:D11)</f>
        <v>295185948.75999999</v>
      </c>
    </row>
    <row r="9" spans="1:4" x14ac:dyDescent="0.25">
      <c r="A9" s="58" t="s">
        <v>195</v>
      </c>
      <c r="B9" s="169">
        <v>269502371.50999999</v>
      </c>
      <c r="C9" s="169">
        <v>204834921.91</v>
      </c>
      <c r="D9" s="169">
        <v>203280347.91999999</v>
      </c>
    </row>
    <row r="10" spans="1:4" x14ac:dyDescent="0.25">
      <c r="A10" s="58" t="s">
        <v>196</v>
      </c>
      <c r="B10" s="169">
        <v>124964384.48</v>
      </c>
      <c r="C10" s="169">
        <v>100977837.47</v>
      </c>
      <c r="D10" s="169">
        <v>100905600.84</v>
      </c>
    </row>
    <row r="11" spans="1:4" x14ac:dyDescent="0.25">
      <c r="A11" s="58" t="s">
        <v>197</v>
      </c>
      <c r="B11" s="170">
        <v>-12000000</v>
      </c>
      <c r="C11" s="170">
        <v>-9000000</v>
      </c>
      <c r="D11" s="170">
        <v>-9000000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382466755.99000001</v>
      </c>
      <c r="C13" s="14">
        <f>C14+C15</f>
        <v>261179871.68000001</v>
      </c>
      <c r="D13" s="14">
        <f>D14+D15</f>
        <v>260543170.01999998</v>
      </c>
    </row>
    <row r="14" spans="1:4" x14ac:dyDescent="0.25">
      <c r="A14" s="58" t="s">
        <v>199</v>
      </c>
      <c r="B14" s="94">
        <v>232502371.50999999</v>
      </c>
      <c r="C14" s="94">
        <v>185348604.81999999</v>
      </c>
      <c r="D14" s="94">
        <v>184711903.16</v>
      </c>
    </row>
    <row r="15" spans="1:4" x14ac:dyDescent="0.25">
      <c r="A15" s="58" t="s">
        <v>200</v>
      </c>
      <c r="B15" s="94">
        <v>149964384.47999999</v>
      </c>
      <c r="C15" s="94">
        <v>75831266.859999999</v>
      </c>
      <c r="D15" s="94">
        <v>75831266.859999999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13178928.129999999</v>
      </c>
      <c r="D17" s="14">
        <f>D18+D19</f>
        <v>13178928.129999999</v>
      </c>
    </row>
    <row r="18" spans="1:4" x14ac:dyDescent="0.25">
      <c r="A18" s="58" t="s">
        <v>202</v>
      </c>
      <c r="B18" s="16">
        <v>0</v>
      </c>
      <c r="C18" s="47">
        <v>7771202.3200000003</v>
      </c>
      <c r="D18" s="47">
        <v>7771202.3200000003</v>
      </c>
    </row>
    <row r="19" spans="1:4" x14ac:dyDescent="0.25">
      <c r="A19" s="58" t="s">
        <v>203</v>
      </c>
      <c r="B19" s="16">
        <v>0</v>
      </c>
      <c r="C19" s="47">
        <v>5407725.8099999996</v>
      </c>
      <c r="D19" s="47">
        <v>5407725.8099999996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48811815.829999983</v>
      </c>
      <c r="D21" s="14">
        <f>D8-D13+D17</f>
        <v>47821706.870000005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12000000</v>
      </c>
      <c r="C23" s="14">
        <f>C21-C11</f>
        <v>57811815.829999983</v>
      </c>
      <c r="D23" s="14">
        <f>D21-D11</f>
        <v>56821706.870000005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12000000</v>
      </c>
      <c r="C25" s="14">
        <f>C23-C17</f>
        <v>44632887.699999988</v>
      </c>
      <c r="D25" s="14">
        <f>D23-D17</f>
        <v>43642778.74000001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800000</v>
      </c>
      <c r="C29" s="4">
        <f>C30+C31</f>
        <v>790783.33</v>
      </c>
      <c r="D29" s="4">
        <f>D30+D31</f>
        <v>790783.33</v>
      </c>
    </row>
    <row r="30" spans="1:4" x14ac:dyDescent="0.25">
      <c r="A30" s="58" t="s">
        <v>211</v>
      </c>
      <c r="B30" s="171">
        <v>800000</v>
      </c>
      <c r="C30" s="171">
        <v>790783.33</v>
      </c>
      <c r="D30" s="171">
        <v>790783.33</v>
      </c>
    </row>
    <row r="31" spans="1:4" x14ac:dyDescent="0.25">
      <c r="A31" s="58" t="s">
        <v>212</v>
      </c>
      <c r="B31" s="171">
        <v>0</v>
      </c>
      <c r="C31" s="171">
        <v>0</v>
      </c>
      <c r="D31" s="171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12800000</v>
      </c>
      <c r="C33" s="4">
        <f>C25+C29</f>
        <v>45423671.029999986</v>
      </c>
      <c r="D33" s="4">
        <f>D25+D29</f>
        <v>44433562.070000008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12000000</v>
      </c>
      <c r="C40" s="4">
        <f>C41+C42</f>
        <v>9000000</v>
      </c>
      <c r="D40" s="4">
        <f>D41+D42</f>
        <v>9000000</v>
      </c>
    </row>
    <row r="41" spans="1:4" x14ac:dyDescent="0.25">
      <c r="A41" s="58" t="s">
        <v>219</v>
      </c>
      <c r="B41" s="171">
        <v>12000000</v>
      </c>
      <c r="C41" s="171">
        <v>9000000</v>
      </c>
      <c r="D41" s="171">
        <v>9000000</v>
      </c>
    </row>
    <row r="42" spans="1:4" x14ac:dyDescent="0.25">
      <c r="A42" s="58" t="s">
        <v>220</v>
      </c>
      <c r="B42" s="171">
        <v>0</v>
      </c>
      <c r="C42" s="171">
        <v>0</v>
      </c>
      <c r="D42" s="171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-12000000</v>
      </c>
      <c r="C44" s="4">
        <f>C37-C40</f>
        <v>-9000000</v>
      </c>
      <c r="D44" s="4">
        <f>D37-D40</f>
        <v>-9000000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269502371.50999999</v>
      </c>
      <c r="C48" s="96">
        <f>C9</f>
        <v>204834921.91</v>
      </c>
      <c r="D48" s="96">
        <f>D9</f>
        <v>203280347.91999999</v>
      </c>
    </row>
    <row r="49" spans="1:4" x14ac:dyDescent="0.25">
      <c r="A49" s="21" t="s">
        <v>223</v>
      </c>
      <c r="B49" s="4">
        <f>B50-B51</f>
        <v>-12000000</v>
      </c>
      <c r="C49" s="4">
        <f>C50-C51</f>
        <v>-6000000</v>
      </c>
      <c r="D49" s="4">
        <f>D50-D51</f>
        <v>-6000000</v>
      </c>
    </row>
    <row r="50" spans="1:4" x14ac:dyDescent="0.25">
      <c r="A50" s="97" t="s">
        <v>216</v>
      </c>
      <c r="B50" s="171">
        <v>0</v>
      </c>
      <c r="C50" s="171">
        <v>0</v>
      </c>
      <c r="D50" s="171">
        <v>0</v>
      </c>
    </row>
    <row r="51" spans="1:4" x14ac:dyDescent="0.25">
      <c r="A51" s="97" t="s">
        <v>219</v>
      </c>
      <c r="B51" s="171">
        <v>12000000</v>
      </c>
      <c r="C51" s="171">
        <v>6000000</v>
      </c>
      <c r="D51" s="171">
        <v>6000000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232502371.50999999</v>
      </c>
      <c r="C53" s="47">
        <f>C14</f>
        <v>185348604.81999999</v>
      </c>
      <c r="D53" s="47">
        <f>D14</f>
        <v>184711903.16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7771202.3200000003</v>
      </c>
      <c r="D55" s="47">
        <f>D18</f>
        <v>7771202.3200000003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25000000</v>
      </c>
      <c r="C57" s="4">
        <f>C48+C49-C53+C55</f>
        <v>21257519.410000004</v>
      </c>
      <c r="D57" s="4">
        <f>D48+D49-D53+D55</f>
        <v>20339647.079999991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37000000</v>
      </c>
      <c r="C59" s="4">
        <f>C57-C49</f>
        <v>27257519.410000004</v>
      </c>
      <c r="D59" s="4">
        <f>D57-D49</f>
        <v>26339647.079999991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124964384.48</v>
      </c>
      <c r="C63" s="98">
        <f>C10</f>
        <v>100977837.47</v>
      </c>
      <c r="D63" s="98">
        <f>D10</f>
        <v>100905600.84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149964384.47999999</v>
      </c>
      <c r="C68" s="94">
        <f>C15</f>
        <v>75831266.859999999</v>
      </c>
      <c r="D68" s="94">
        <f>D15</f>
        <v>75831266.859999999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5407725.8099999996</v>
      </c>
      <c r="D70" s="94">
        <f>D19</f>
        <v>5407725.8099999996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-24999999.999999985</v>
      </c>
      <c r="C72" s="14">
        <f>C63+C64-C68+C70</f>
        <v>30554296.419999998</v>
      </c>
      <c r="D72" s="14">
        <f>D63+D64-D68+D70</f>
        <v>30482059.790000003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-24999999.999999985</v>
      </c>
      <c r="C74" s="14">
        <f>C72-C64</f>
        <v>30554296.419999998</v>
      </c>
      <c r="D74" s="14">
        <f>D72-D64</f>
        <v>30482059.790000003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9 B63:D74 B12:D13 B16:D17 B20:D25 B18:B19 B32:D33 B43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28" zoomScale="75" zoomScaleNormal="75" workbookViewId="0">
      <selection activeCell="E41" activeCellId="1" sqref="E65 E4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2" t="s">
        <v>230</v>
      </c>
      <c r="B1" s="173"/>
      <c r="C1" s="173"/>
      <c r="D1" s="173"/>
      <c r="E1" s="173"/>
      <c r="F1" s="173"/>
      <c r="G1" s="174"/>
    </row>
    <row r="2" spans="1:7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6" t="s">
        <v>232</v>
      </c>
      <c r="B6" s="178" t="s">
        <v>233</v>
      </c>
      <c r="C6" s="178"/>
      <c r="D6" s="178"/>
      <c r="E6" s="178"/>
      <c r="F6" s="178"/>
      <c r="G6" s="178" t="s">
        <v>234</v>
      </c>
    </row>
    <row r="7" spans="1:7" ht="30" x14ac:dyDescent="0.25">
      <c r="A7" s="17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8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24369381.649999999</v>
      </c>
      <c r="C9" s="47">
        <v>3236323.06</v>
      </c>
      <c r="D9" s="47">
        <v>27605704.710000001</v>
      </c>
      <c r="E9" s="47">
        <v>23979052.25</v>
      </c>
      <c r="F9" s="47">
        <v>23947855.469999999</v>
      </c>
      <c r="G9" s="47">
        <v>-421526.18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243</v>
      </c>
      <c r="B12" s="47">
        <v>23888477.289999999</v>
      </c>
      <c r="C12" s="47">
        <v>3955010.61</v>
      </c>
      <c r="D12" s="47">
        <v>27843487.899999999</v>
      </c>
      <c r="E12" s="47">
        <v>19922678.420000002</v>
      </c>
      <c r="F12" s="47">
        <v>18422012.059999999</v>
      </c>
      <c r="G12" s="47">
        <v>-5466465.2300000004</v>
      </c>
    </row>
    <row r="13" spans="1:7" x14ac:dyDescent="0.25">
      <c r="A13" s="58" t="s">
        <v>244</v>
      </c>
      <c r="B13" s="47">
        <v>3096829.97</v>
      </c>
      <c r="C13" s="47">
        <v>-1100000</v>
      </c>
      <c r="D13" s="47">
        <v>1996829.97</v>
      </c>
      <c r="E13" s="47">
        <v>1147495.1399999999</v>
      </c>
      <c r="F13" s="47">
        <v>1145963.53</v>
      </c>
      <c r="G13" s="47">
        <v>-1950866.44</v>
      </c>
    </row>
    <row r="14" spans="1:7" x14ac:dyDescent="0.25">
      <c r="A14" s="58" t="s">
        <v>245</v>
      </c>
      <c r="B14" s="47">
        <v>3790728.16</v>
      </c>
      <c r="C14" s="47">
        <v>1779092.45</v>
      </c>
      <c r="D14" s="47">
        <v>5569820.6100000003</v>
      </c>
      <c r="E14" s="47">
        <v>4405424.67</v>
      </c>
      <c r="F14" s="47">
        <v>4384245.43</v>
      </c>
      <c r="G14" s="47">
        <v>593517.27</v>
      </c>
    </row>
    <row r="15" spans="1:7" x14ac:dyDescent="0.25">
      <c r="A15" s="58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92" t="s">
        <v>247</v>
      </c>
      <c r="B16" s="47">
        <v>183220063.71000001</v>
      </c>
      <c r="C16" s="47">
        <v>14034282.210000001</v>
      </c>
      <c r="D16" s="47">
        <v>197254345.91999999</v>
      </c>
      <c r="E16" s="47">
        <v>148233355.71000001</v>
      </c>
      <c r="F16" s="47">
        <v>148233355.71000001</v>
      </c>
      <c r="G16" s="47">
        <v>-34986708</v>
      </c>
    </row>
    <row r="17" spans="1:7" x14ac:dyDescent="0.25">
      <c r="A17" s="77" t="s">
        <v>248</v>
      </c>
      <c r="B17" s="47">
        <v>125046403.14</v>
      </c>
      <c r="C17" s="47">
        <v>5734210.3700000001</v>
      </c>
      <c r="D17" s="47">
        <v>130780613.51000001</v>
      </c>
      <c r="E17" s="47">
        <v>99747474.569999993</v>
      </c>
      <c r="F17" s="47">
        <v>99747474.569999993</v>
      </c>
      <c r="G17" s="47">
        <v>-25298928.57</v>
      </c>
    </row>
    <row r="18" spans="1:7" x14ac:dyDescent="0.25">
      <c r="A18" s="77" t="s">
        <v>249</v>
      </c>
      <c r="B18" s="47">
        <v>40646862.109999999</v>
      </c>
      <c r="C18" s="47">
        <v>2316000.89</v>
      </c>
      <c r="D18" s="47">
        <v>42962863</v>
      </c>
      <c r="E18" s="47">
        <v>32480985.969999999</v>
      </c>
      <c r="F18" s="47">
        <v>32480985.969999999</v>
      </c>
      <c r="G18" s="47">
        <v>-8165876.1399999997</v>
      </c>
    </row>
    <row r="19" spans="1:7" x14ac:dyDescent="0.25">
      <c r="A19" s="77" t="s">
        <v>250</v>
      </c>
      <c r="B19" s="47">
        <v>7880670.3899999997</v>
      </c>
      <c r="C19" s="47">
        <v>1554053.26</v>
      </c>
      <c r="D19" s="47">
        <v>9434723.6500000004</v>
      </c>
      <c r="E19" s="47">
        <v>7380918.1699999999</v>
      </c>
      <c r="F19" s="47">
        <v>7380918.1699999999</v>
      </c>
      <c r="G19" s="47">
        <v>-499752.22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253</v>
      </c>
      <c r="B22" s="47">
        <v>3344764.21</v>
      </c>
      <c r="C22" s="47">
        <v>85148.02</v>
      </c>
      <c r="D22" s="47">
        <v>3429912.23</v>
      </c>
      <c r="E22" s="47">
        <v>2327842.85</v>
      </c>
      <c r="F22" s="47">
        <v>2327842.85</v>
      </c>
      <c r="G22" s="47">
        <v>-1016921.36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256</v>
      </c>
      <c r="B25" s="47">
        <v>2466417.0299999998</v>
      </c>
      <c r="C25" s="47">
        <v>769192.65</v>
      </c>
      <c r="D25" s="47">
        <v>3235609.68</v>
      </c>
      <c r="E25" s="47">
        <v>1823994.15</v>
      </c>
      <c r="F25" s="47">
        <v>1823994.15</v>
      </c>
      <c r="G25" s="47">
        <v>-642422.88</v>
      </c>
    </row>
    <row r="26" spans="1:7" x14ac:dyDescent="0.25">
      <c r="A26" s="77" t="s">
        <v>257</v>
      </c>
      <c r="B26" s="47">
        <v>3834946.83</v>
      </c>
      <c r="C26" s="47">
        <v>3575677.02</v>
      </c>
      <c r="D26" s="47">
        <v>7410623.8499999996</v>
      </c>
      <c r="E26" s="47">
        <v>4472140</v>
      </c>
      <c r="F26" s="47">
        <v>4472140</v>
      </c>
      <c r="G26" s="47">
        <v>637193.17000000004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259</v>
      </c>
      <c r="B28" s="47">
        <v>4315523.3899999997</v>
      </c>
      <c r="C28" s="47">
        <v>-1211844.1299999999</v>
      </c>
      <c r="D28" s="47">
        <v>3103679.26</v>
      </c>
      <c r="E28" s="47">
        <v>2243133.3199999998</v>
      </c>
      <c r="F28" s="47">
        <v>2243133.3199999998</v>
      </c>
      <c r="G28" s="47">
        <v>-2072390.07</v>
      </c>
    </row>
    <row r="29" spans="1:7" x14ac:dyDescent="0.25">
      <c r="A29" s="77" t="s">
        <v>260</v>
      </c>
      <c r="B29" s="47">
        <v>7181.55</v>
      </c>
      <c r="C29" s="47">
        <v>0</v>
      </c>
      <c r="D29" s="47">
        <v>7181.55</v>
      </c>
      <c r="E29" s="47">
        <v>4999.59</v>
      </c>
      <c r="F29" s="47">
        <v>4999.59</v>
      </c>
      <c r="G29" s="47">
        <v>-2181.96</v>
      </c>
    </row>
    <row r="30" spans="1:7" x14ac:dyDescent="0.25">
      <c r="A30" s="77" t="s">
        <v>261</v>
      </c>
      <c r="B30" s="47">
        <v>312430.08000000002</v>
      </c>
      <c r="C30" s="47">
        <v>3908.16</v>
      </c>
      <c r="D30" s="47">
        <v>316338.24</v>
      </c>
      <c r="E30" s="47">
        <v>239170.32</v>
      </c>
      <c r="F30" s="47">
        <v>239170.32</v>
      </c>
      <c r="G30" s="47">
        <v>-73259.759999999995</v>
      </c>
    </row>
    <row r="31" spans="1:7" x14ac:dyDescent="0.25">
      <c r="A31" s="77" t="s">
        <v>262</v>
      </c>
      <c r="B31" s="47">
        <v>2295911.7599999998</v>
      </c>
      <c r="C31" s="47">
        <v>-296095.61</v>
      </c>
      <c r="D31" s="47">
        <v>1999816.15</v>
      </c>
      <c r="E31" s="47">
        <v>1461024.07</v>
      </c>
      <c r="F31" s="47">
        <v>1461024.07</v>
      </c>
      <c r="G31" s="47">
        <v>-834887.69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264</v>
      </c>
      <c r="B33" s="47">
        <v>1700000</v>
      </c>
      <c r="C33" s="47">
        <v>-919656.68</v>
      </c>
      <c r="D33" s="47">
        <v>780343.32</v>
      </c>
      <c r="E33" s="47">
        <v>537939.34</v>
      </c>
      <c r="F33" s="47">
        <v>537939.34</v>
      </c>
      <c r="G33" s="47">
        <v>-1162060.6599999999</v>
      </c>
    </row>
    <row r="34" spans="1:7" ht="14.45" customHeight="1" x14ac:dyDescent="0.25">
      <c r="A34" s="58" t="s">
        <v>265</v>
      </c>
      <c r="B34" s="47">
        <v>26821367.34</v>
      </c>
      <c r="C34" s="47">
        <v>-15874168.109999999</v>
      </c>
      <c r="D34" s="47">
        <v>10947199.23</v>
      </c>
      <c r="E34" s="47">
        <v>4903778.3899999997</v>
      </c>
      <c r="F34" s="47">
        <v>4903778.3899999997</v>
      </c>
      <c r="G34" s="47">
        <v>-21917588.949999999</v>
      </c>
    </row>
    <row r="35" spans="1:7" ht="14.45" customHeight="1" x14ac:dyDescent="0.25">
      <c r="A35" s="58" t="s">
        <v>266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0">SUM(B9,B10,B11,B12,B13,B14,B15,B16,B28,B34,B35,B37)</f>
        <v>269502371.50999999</v>
      </c>
      <c r="C41" s="4">
        <f t="shared" si="0"/>
        <v>4818696.0900000036</v>
      </c>
      <c r="D41" s="4">
        <f t="shared" si="0"/>
        <v>274321067.59999996</v>
      </c>
      <c r="E41" s="4">
        <f t="shared" si="0"/>
        <v>204834917.89999998</v>
      </c>
      <c r="F41" s="4">
        <f t="shared" si="0"/>
        <v>203280343.91</v>
      </c>
      <c r="G41" s="4">
        <f t="shared" si="0"/>
        <v>-66222027.599999994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1">SUM(B46:B53)</f>
        <v>124964384.47999999</v>
      </c>
      <c r="C45" s="47">
        <f t="shared" si="1"/>
        <v>-337571.48</v>
      </c>
      <c r="D45" s="47">
        <f t="shared" si="1"/>
        <v>124626813</v>
      </c>
      <c r="E45" s="47">
        <f t="shared" si="1"/>
        <v>98443384.049999997</v>
      </c>
      <c r="F45" s="47">
        <f t="shared" si="1"/>
        <v>98443384.049999997</v>
      </c>
      <c r="G45" s="47">
        <f t="shared" si="1"/>
        <v>-26521000.43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277</v>
      </c>
      <c r="B48" s="47">
        <v>32103588.960000001</v>
      </c>
      <c r="C48" s="47">
        <v>-3067773.96</v>
      </c>
      <c r="D48" s="47">
        <v>29035815</v>
      </c>
      <c r="E48" s="47">
        <v>26537716.84</v>
      </c>
      <c r="F48" s="47">
        <v>26537716.84</v>
      </c>
      <c r="G48" s="47">
        <v>-5565872.1200000001</v>
      </c>
    </row>
    <row r="49" spans="1:7" ht="30" x14ac:dyDescent="0.25">
      <c r="A49" s="80" t="s">
        <v>278</v>
      </c>
      <c r="B49" s="47">
        <v>92860795.519999996</v>
      </c>
      <c r="C49" s="47">
        <v>2730202.48</v>
      </c>
      <c r="D49" s="47">
        <v>95590998</v>
      </c>
      <c r="E49" s="47">
        <v>71905667.209999993</v>
      </c>
      <c r="F49" s="47">
        <v>71905667.209999993</v>
      </c>
      <c r="G49" s="47">
        <v>-20955128.309999999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ref="G50:G52" si="2">F50-B50</f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2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2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3">SUM(B55:B58)</f>
        <v>0</v>
      </c>
      <c r="C54" s="47">
        <f t="shared" si="3"/>
        <v>0</v>
      </c>
      <c r="D54" s="47">
        <f t="shared" si="3"/>
        <v>0</v>
      </c>
      <c r="E54" s="47">
        <f t="shared" si="3"/>
        <v>0</v>
      </c>
      <c r="F54" s="47">
        <f t="shared" si="3"/>
        <v>0</v>
      </c>
      <c r="G54" s="47">
        <f t="shared" si="3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4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4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4"/>
        <v>0</v>
      </c>
    </row>
    <row r="59" spans="1:7" x14ac:dyDescent="0.25">
      <c r="A59" s="58" t="s">
        <v>288</v>
      </c>
      <c r="B59" s="47">
        <f t="shared" ref="B59:G59" si="5">SUM(B60:B61)</f>
        <v>0</v>
      </c>
      <c r="C59" s="47">
        <f t="shared" si="5"/>
        <v>0</v>
      </c>
      <c r="D59" s="47">
        <f t="shared" si="5"/>
        <v>0</v>
      </c>
      <c r="E59" s="47">
        <f t="shared" si="5"/>
        <v>0</v>
      </c>
      <c r="F59" s="47">
        <f t="shared" si="5"/>
        <v>0</v>
      </c>
      <c r="G59" s="47">
        <f t="shared" si="5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6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6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6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7">B45+B54+B59+B62+B63</f>
        <v>124964384.47999999</v>
      </c>
      <c r="C65" s="4">
        <f t="shared" si="7"/>
        <v>-337571.48</v>
      </c>
      <c r="D65" s="4">
        <f t="shared" si="7"/>
        <v>124626813</v>
      </c>
      <c r="E65" s="4">
        <f t="shared" si="7"/>
        <v>98443384.049999997</v>
      </c>
      <c r="F65" s="4">
        <f t="shared" si="7"/>
        <v>98443384.049999997</v>
      </c>
      <c r="G65" s="4">
        <f t="shared" si="7"/>
        <v>-26521000.43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8">B68</f>
        <v>0</v>
      </c>
      <c r="C67" s="4">
        <f t="shared" si="8"/>
        <v>0</v>
      </c>
      <c r="D67" s="4">
        <f t="shared" si="8"/>
        <v>0</v>
      </c>
      <c r="E67" s="4">
        <f t="shared" si="8"/>
        <v>0</v>
      </c>
      <c r="F67" s="4">
        <f t="shared" si="8"/>
        <v>0</v>
      </c>
      <c r="G67" s="4">
        <f t="shared" si="8"/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9">B41+B65+B67</f>
        <v>394466755.99000001</v>
      </c>
      <c r="C70" s="4">
        <f t="shared" si="9"/>
        <v>4481124.6100000031</v>
      </c>
      <c r="D70" s="4">
        <f t="shared" si="9"/>
        <v>398947880.59999996</v>
      </c>
      <c r="E70" s="4">
        <f t="shared" si="9"/>
        <v>303278301.94999999</v>
      </c>
      <c r="F70" s="4">
        <f t="shared" si="9"/>
        <v>301723727.95999998</v>
      </c>
      <c r="G70" s="4">
        <f t="shared" si="9"/>
        <v>-92743028.030000001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0">B73+B74</f>
        <v>0</v>
      </c>
      <c r="C75" s="4">
        <f t="shared" si="10"/>
        <v>0</v>
      </c>
      <c r="D75" s="4">
        <f t="shared" si="10"/>
        <v>0</v>
      </c>
      <c r="E75" s="4">
        <f t="shared" si="10"/>
        <v>0</v>
      </c>
      <c r="F75" s="4">
        <f t="shared" si="10"/>
        <v>0</v>
      </c>
      <c r="G75" s="4">
        <f t="shared" si="10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5 B60:F75 G60:G76 G55:G58 G40:G45 B50:F58 G50:G53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11" zoomScale="75" zoomScaleNormal="75" workbookViewId="0">
      <selection activeCell="B83" sqref="B83:G8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1" t="s">
        <v>301</v>
      </c>
      <c r="B1" s="173"/>
      <c r="C1" s="173"/>
      <c r="D1" s="173"/>
      <c r="E1" s="173"/>
      <c r="F1" s="173"/>
      <c r="G1" s="174"/>
    </row>
    <row r="2" spans="1:7" x14ac:dyDescent="0.25">
      <c r="A2" s="125" t="str">
        <f>'Formato 1'!A2</f>
        <v>MUNICIPIO DE CORTAZAR, GTO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9" t="s">
        <v>6</v>
      </c>
      <c r="B7" s="179" t="s">
        <v>304</v>
      </c>
      <c r="C7" s="179"/>
      <c r="D7" s="179"/>
      <c r="E7" s="179"/>
      <c r="F7" s="179"/>
      <c r="G7" s="180" t="s">
        <v>305</v>
      </c>
    </row>
    <row r="8" spans="1:7" ht="30" x14ac:dyDescent="0.25">
      <c r="A8" s="17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9"/>
    </row>
    <row r="9" spans="1:7" x14ac:dyDescent="0.25">
      <c r="A9" s="27" t="s">
        <v>310</v>
      </c>
      <c r="B9" s="83">
        <v>244502371.50999999</v>
      </c>
      <c r="C9" s="83">
        <v>29218238.359999999</v>
      </c>
      <c r="D9" s="83">
        <v>273720609.87</v>
      </c>
      <c r="E9" s="83">
        <v>194348604.81999999</v>
      </c>
      <c r="F9" s="83">
        <v>193711903.16</v>
      </c>
      <c r="G9" s="83">
        <v>79372005.049999997</v>
      </c>
    </row>
    <row r="10" spans="1:7" x14ac:dyDescent="0.25">
      <c r="A10" s="84" t="s">
        <v>311</v>
      </c>
      <c r="B10" s="83">
        <v>120274718.12</v>
      </c>
      <c r="C10" s="83">
        <v>10829612.59</v>
      </c>
      <c r="D10" s="83">
        <v>131104330.70999999</v>
      </c>
      <c r="E10" s="83">
        <v>88773080.620000005</v>
      </c>
      <c r="F10" s="83">
        <v>88523155.709999993</v>
      </c>
      <c r="G10" s="83">
        <v>42331250.090000004</v>
      </c>
    </row>
    <row r="11" spans="1:7" x14ac:dyDescent="0.25">
      <c r="A11" s="85" t="s">
        <v>312</v>
      </c>
      <c r="B11" s="75">
        <v>34618770.350000001</v>
      </c>
      <c r="C11" s="75">
        <v>11049743.970000001</v>
      </c>
      <c r="D11" s="75">
        <v>45668514.32</v>
      </c>
      <c r="E11" s="75">
        <v>32291809.879999999</v>
      </c>
      <c r="F11" s="75">
        <v>32288959.710000001</v>
      </c>
      <c r="G11" s="75">
        <v>13376704.439999999</v>
      </c>
    </row>
    <row r="12" spans="1:7" x14ac:dyDescent="0.25">
      <c r="A12" s="85" t="s">
        <v>313</v>
      </c>
      <c r="B12" s="75">
        <v>7993321.9800000004</v>
      </c>
      <c r="C12" s="75">
        <v>207270.8</v>
      </c>
      <c r="D12" s="75">
        <v>8200592.7800000003</v>
      </c>
      <c r="E12" s="75">
        <v>5760509.7599999998</v>
      </c>
      <c r="F12" s="75">
        <v>5760509.7599999998</v>
      </c>
      <c r="G12" s="75">
        <v>2440083.02</v>
      </c>
    </row>
    <row r="13" spans="1:7" x14ac:dyDescent="0.25">
      <c r="A13" s="85" t="s">
        <v>314</v>
      </c>
      <c r="B13" s="75">
        <v>9392542.7899999991</v>
      </c>
      <c r="C13" s="75">
        <v>-648697.43000000005</v>
      </c>
      <c r="D13" s="75">
        <v>8743845.3599999994</v>
      </c>
      <c r="E13" s="75">
        <v>3405349.93</v>
      </c>
      <c r="F13" s="75">
        <v>3371733.24</v>
      </c>
      <c r="G13" s="75">
        <v>5338495.43</v>
      </c>
    </row>
    <row r="14" spans="1:7" x14ac:dyDescent="0.25">
      <c r="A14" s="85" t="s">
        <v>315</v>
      </c>
      <c r="B14" s="75">
        <v>14758326.800000001</v>
      </c>
      <c r="C14" s="75">
        <v>-8580707.7200000007</v>
      </c>
      <c r="D14" s="75">
        <v>6177619.0800000001</v>
      </c>
      <c r="E14" s="75">
        <v>6173504.5199999996</v>
      </c>
      <c r="F14" s="75">
        <v>6173504.5199999996</v>
      </c>
      <c r="G14" s="75">
        <v>4114.5600000000004</v>
      </c>
    </row>
    <row r="15" spans="1:7" x14ac:dyDescent="0.25">
      <c r="A15" s="85" t="s">
        <v>316</v>
      </c>
      <c r="B15" s="75">
        <v>53511756.200000003</v>
      </c>
      <c r="C15" s="75">
        <v>8802002.9700000007</v>
      </c>
      <c r="D15" s="75">
        <v>62313759.170000002</v>
      </c>
      <c r="E15" s="75">
        <v>41141906.530000001</v>
      </c>
      <c r="F15" s="75">
        <v>40928448.479999997</v>
      </c>
      <c r="G15" s="75">
        <v>21171852.640000001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v>15123601.07</v>
      </c>
      <c r="C18" s="83">
        <v>8311000.4199999999</v>
      </c>
      <c r="D18" s="83">
        <v>23434601.489999998</v>
      </c>
      <c r="E18" s="83">
        <v>17786944.359999999</v>
      </c>
      <c r="F18" s="83">
        <v>17693983.199999999</v>
      </c>
      <c r="G18" s="83">
        <v>5647657.1299999999</v>
      </c>
    </row>
    <row r="19" spans="1:7" x14ac:dyDescent="0.25">
      <c r="A19" s="85" t="s">
        <v>320</v>
      </c>
      <c r="B19" s="75">
        <v>2844648.98</v>
      </c>
      <c r="C19" s="75">
        <v>2744832.02</v>
      </c>
      <c r="D19" s="75">
        <v>5589481</v>
      </c>
      <c r="E19" s="75">
        <v>4160962.43</v>
      </c>
      <c r="F19" s="75">
        <v>4074331.22</v>
      </c>
      <c r="G19" s="75">
        <v>1428518.57</v>
      </c>
    </row>
    <row r="20" spans="1:7" x14ac:dyDescent="0.25">
      <c r="A20" s="85" t="s">
        <v>321</v>
      </c>
      <c r="B20" s="75">
        <v>699800</v>
      </c>
      <c r="C20" s="75">
        <v>756557.43</v>
      </c>
      <c r="D20" s="75">
        <v>1456357.43</v>
      </c>
      <c r="E20" s="75">
        <v>957530.99</v>
      </c>
      <c r="F20" s="75">
        <v>957530.99</v>
      </c>
      <c r="G20" s="75">
        <v>498826.44</v>
      </c>
    </row>
    <row r="21" spans="1:7" x14ac:dyDescent="0.25">
      <c r="A21" s="85" t="s">
        <v>322</v>
      </c>
      <c r="B21" s="75">
        <v>10000</v>
      </c>
      <c r="C21" s="75">
        <v>74332</v>
      </c>
      <c r="D21" s="75">
        <v>84332</v>
      </c>
      <c r="E21" s="75">
        <v>84332</v>
      </c>
      <c r="F21" s="75">
        <v>84332</v>
      </c>
      <c r="G21" s="75">
        <v>0</v>
      </c>
    </row>
    <row r="22" spans="1:7" x14ac:dyDescent="0.25">
      <c r="A22" s="85" t="s">
        <v>323</v>
      </c>
      <c r="B22" s="75">
        <v>2211099.2400000002</v>
      </c>
      <c r="C22" s="75">
        <v>3896308.76</v>
      </c>
      <c r="D22" s="75">
        <v>6107408</v>
      </c>
      <c r="E22" s="75">
        <v>4455338.9400000004</v>
      </c>
      <c r="F22" s="75">
        <v>4455338.6900000004</v>
      </c>
      <c r="G22" s="75">
        <v>1652069.06</v>
      </c>
    </row>
    <row r="23" spans="1:7" x14ac:dyDescent="0.25">
      <c r="A23" s="85" t="s">
        <v>324</v>
      </c>
      <c r="B23" s="75">
        <v>574500</v>
      </c>
      <c r="C23" s="75">
        <v>425147.82</v>
      </c>
      <c r="D23" s="75">
        <v>999647.82</v>
      </c>
      <c r="E23" s="75">
        <v>770731.66</v>
      </c>
      <c r="F23" s="75">
        <v>770731.66</v>
      </c>
      <c r="G23" s="75">
        <v>228916.16</v>
      </c>
    </row>
    <row r="24" spans="1:7" x14ac:dyDescent="0.25">
      <c r="A24" s="85" t="s">
        <v>325</v>
      </c>
      <c r="B24" s="75">
        <v>5940695.5700000003</v>
      </c>
      <c r="C24" s="75">
        <v>-364695.57</v>
      </c>
      <c r="D24" s="75">
        <v>5576000</v>
      </c>
      <c r="E24" s="75">
        <v>4589429.41</v>
      </c>
      <c r="F24" s="75">
        <v>4589429.41</v>
      </c>
      <c r="G24" s="75">
        <v>986570.59</v>
      </c>
    </row>
    <row r="25" spans="1:7" x14ac:dyDescent="0.25">
      <c r="A25" s="85" t="s">
        <v>326</v>
      </c>
      <c r="B25" s="75">
        <v>1900000</v>
      </c>
      <c r="C25" s="75">
        <v>285217.12</v>
      </c>
      <c r="D25" s="75">
        <v>2185217.12</v>
      </c>
      <c r="E25" s="75">
        <v>1947237.34</v>
      </c>
      <c r="F25" s="75">
        <v>1947237.34</v>
      </c>
      <c r="G25" s="75">
        <v>237979.78</v>
      </c>
    </row>
    <row r="26" spans="1:7" x14ac:dyDescent="0.25">
      <c r="A26" s="85" t="s">
        <v>327</v>
      </c>
      <c r="B26" s="75">
        <v>0</v>
      </c>
      <c r="C26" s="75">
        <v>29723.32</v>
      </c>
      <c r="D26" s="75">
        <v>29723.32</v>
      </c>
      <c r="E26" s="75">
        <v>29723.32</v>
      </c>
      <c r="F26" s="75">
        <v>29723.32</v>
      </c>
      <c r="G26" s="75">
        <v>0</v>
      </c>
    </row>
    <row r="27" spans="1:7" x14ac:dyDescent="0.25">
      <c r="A27" s="85" t="s">
        <v>328</v>
      </c>
      <c r="B27" s="75">
        <v>942857.28</v>
      </c>
      <c r="C27" s="75">
        <v>463577.52</v>
      </c>
      <c r="D27" s="75">
        <v>1406434.8</v>
      </c>
      <c r="E27" s="75">
        <v>791658.27</v>
      </c>
      <c r="F27" s="75">
        <v>785328.57</v>
      </c>
      <c r="G27" s="75">
        <v>614776.53</v>
      </c>
    </row>
    <row r="28" spans="1:7" x14ac:dyDescent="0.25">
      <c r="A28" s="84" t="s">
        <v>329</v>
      </c>
      <c r="B28" s="83">
        <v>54864678.07</v>
      </c>
      <c r="C28" s="83">
        <v>20013790.190000001</v>
      </c>
      <c r="D28" s="83">
        <v>74878468.260000005</v>
      </c>
      <c r="E28" s="83">
        <v>54625534.810000002</v>
      </c>
      <c r="F28" s="83">
        <v>54351283.740000002</v>
      </c>
      <c r="G28" s="83">
        <v>20252933.449999999</v>
      </c>
    </row>
    <row r="29" spans="1:7" x14ac:dyDescent="0.25">
      <c r="A29" s="85" t="s">
        <v>330</v>
      </c>
      <c r="B29" s="75">
        <v>16236088.25</v>
      </c>
      <c r="C29" s="75">
        <v>2082498.28</v>
      </c>
      <c r="D29" s="75">
        <v>18318586.530000001</v>
      </c>
      <c r="E29" s="75">
        <v>14921831.24</v>
      </c>
      <c r="F29" s="75">
        <v>14797524.43</v>
      </c>
      <c r="G29" s="75">
        <v>3396755.29</v>
      </c>
    </row>
    <row r="30" spans="1:7" x14ac:dyDescent="0.25">
      <c r="A30" s="85" t="s">
        <v>331</v>
      </c>
      <c r="B30" s="75">
        <v>3937548.6</v>
      </c>
      <c r="C30" s="75">
        <v>5926991.21</v>
      </c>
      <c r="D30" s="75">
        <v>9864539.8100000005</v>
      </c>
      <c r="E30" s="75">
        <v>7747374.5899999999</v>
      </c>
      <c r="F30" s="75">
        <v>7694304.5899999999</v>
      </c>
      <c r="G30" s="75">
        <v>2117165.2200000002</v>
      </c>
    </row>
    <row r="31" spans="1:7" x14ac:dyDescent="0.25">
      <c r="A31" s="85" t="s">
        <v>332</v>
      </c>
      <c r="B31" s="75">
        <v>5673989.2599999998</v>
      </c>
      <c r="C31" s="75">
        <v>3012847.62</v>
      </c>
      <c r="D31" s="75">
        <v>8686836.8800000008</v>
      </c>
      <c r="E31" s="75">
        <v>4068372.31</v>
      </c>
      <c r="F31" s="75">
        <v>4046661.75</v>
      </c>
      <c r="G31" s="75">
        <v>4618464.57</v>
      </c>
    </row>
    <row r="32" spans="1:7" x14ac:dyDescent="0.25">
      <c r="A32" s="85" t="s">
        <v>333</v>
      </c>
      <c r="B32" s="75">
        <v>990000</v>
      </c>
      <c r="C32" s="75">
        <v>1871262.12</v>
      </c>
      <c r="D32" s="75">
        <v>2861262.12</v>
      </c>
      <c r="E32" s="75">
        <v>2743677.19</v>
      </c>
      <c r="F32" s="75">
        <v>2743677.19</v>
      </c>
      <c r="G32" s="75">
        <v>117584.93</v>
      </c>
    </row>
    <row r="33" spans="1:7" ht="14.45" customHeight="1" x14ac:dyDescent="0.25">
      <c r="A33" s="85" t="s">
        <v>334</v>
      </c>
      <c r="B33" s="75">
        <v>7658185.3499999996</v>
      </c>
      <c r="C33" s="75">
        <v>-2340155.08</v>
      </c>
      <c r="D33" s="75">
        <v>5318030.2699999996</v>
      </c>
      <c r="E33" s="75">
        <v>3922915.43</v>
      </c>
      <c r="F33" s="75">
        <v>3875818.99</v>
      </c>
      <c r="G33" s="75">
        <v>1395114.84</v>
      </c>
    </row>
    <row r="34" spans="1:7" ht="14.45" customHeight="1" x14ac:dyDescent="0.25">
      <c r="A34" s="85" t="s">
        <v>335</v>
      </c>
      <c r="B34" s="75">
        <v>2000000</v>
      </c>
      <c r="C34" s="75">
        <v>0</v>
      </c>
      <c r="D34" s="75">
        <v>2000000</v>
      </c>
      <c r="E34" s="75">
        <v>1907882.83</v>
      </c>
      <c r="F34" s="75">
        <v>1907882.83</v>
      </c>
      <c r="G34" s="75">
        <v>92117.17</v>
      </c>
    </row>
    <row r="35" spans="1:7" ht="14.45" customHeight="1" x14ac:dyDescent="0.25">
      <c r="A35" s="85" t="s">
        <v>336</v>
      </c>
      <c r="B35" s="75">
        <v>272000</v>
      </c>
      <c r="C35" s="75">
        <v>433534.17</v>
      </c>
      <c r="D35" s="75">
        <v>705534.17</v>
      </c>
      <c r="E35" s="75">
        <v>371829.93</v>
      </c>
      <c r="F35" s="75">
        <v>371829.93</v>
      </c>
      <c r="G35" s="75">
        <v>333704.24</v>
      </c>
    </row>
    <row r="36" spans="1:7" ht="14.45" customHeight="1" x14ac:dyDescent="0.25">
      <c r="A36" s="85" t="s">
        <v>337</v>
      </c>
      <c r="B36" s="75">
        <v>14389845.550000001</v>
      </c>
      <c r="C36" s="75">
        <v>-3005028.88</v>
      </c>
      <c r="D36" s="75">
        <v>11384816.67</v>
      </c>
      <c r="E36" s="75">
        <v>8772049.6799999997</v>
      </c>
      <c r="F36" s="75">
        <v>8772049.6799999997</v>
      </c>
      <c r="G36" s="75">
        <v>2612766.9900000002</v>
      </c>
    </row>
    <row r="37" spans="1:7" ht="14.45" customHeight="1" x14ac:dyDescent="0.25">
      <c r="A37" s="85" t="s">
        <v>338</v>
      </c>
      <c r="B37" s="75">
        <v>3707021.06</v>
      </c>
      <c r="C37" s="75">
        <v>12031840.75</v>
      </c>
      <c r="D37" s="75">
        <v>15738861.810000001</v>
      </c>
      <c r="E37" s="75">
        <v>10169601.609999999</v>
      </c>
      <c r="F37" s="75">
        <v>10141534.35</v>
      </c>
      <c r="G37" s="75">
        <v>5569260.2000000002</v>
      </c>
    </row>
    <row r="38" spans="1:7" x14ac:dyDescent="0.25">
      <c r="A38" s="84" t="s">
        <v>339</v>
      </c>
      <c r="B38" s="83">
        <v>36999965.719999999</v>
      </c>
      <c r="C38" s="83">
        <v>-14804867.800000001</v>
      </c>
      <c r="D38" s="83">
        <v>22195097.920000002</v>
      </c>
      <c r="E38" s="83">
        <v>16811715.109999999</v>
      </c>
      <c r="F38" s="83">
        <v>16792150.59</v>
      </c>
      <c r="G38" s="83">
        <v>5383382.8099999996</v>
      </c>
    </row>
    <row r="39" spans="1:7" x14ac:dyDescent="0.25">
      <c r="A39" s="85" t="s">
        <v>340</v>
      </c>
      <c r="B39" s="75">
        <v>12000000</v>
      </c>
      <c r="C39" s="75">
        <v>-5460095</v>
      </c>
      <c r="D39" s="75">
        <v>6539905</v>
      </c>
      <c r="E39" s="75">
        <v>6039905</v>
      </c>
      <c r="F39" s="75">
        <v>6039905</v>
      </c>
      <c r="G39" s="75">
        <v>500000</v>
      </c>
    </row>
    <row r="40" spans="1:7" x14ac:dyDescent="0.25">
      <c r="A40" s="85" t="s">
        <v>341</v>
      </c>
      <c r="B40" s="75">
        <v>56160</v>
      </c>
      <c r="C40" s="75">
        <v>49500</v>
      </c>
      <c r="D40" s="75">
        <v>105660</v>
      </c>
      <c r="E40" s="75">
        <v>77000</v>
      </c>
      <c r="F40" s="75">
        <v>72500</v>
      </c>
      <c r="G40" s="75">
        <v>28660</v>
      </c>
    </row>
    <row r="41" spans="1:7" x14ac:dyDescent="0.25">
      <c r="A41" s="85" t="s">
        <v>342</v>
      </c>
      <c r="B41" s="75">
        <v>1700000</v>
      </c>
      <c r="C41" s="75">
        <v>-742160.62</v>
      </c>
      <c r="D41" s="75">
        <v>957839.38</v>
      </c>
      <c r="E41" s="75">
        <v>656200</v>
      </c>
      <c r="F41" s="75">
        <v>656200</v>
      </c>
      <c r="G41" s="75">
        <v>301639.38</v>
      </c>
    </row>
    <row r="42" spans="1:7" x14ac:dyDescent="0.25">
      <c r="A42" s="85" t="s">
        <v>343</v>
      </c>
      <c r="B42" s="75">
        <v>19244737.34</v>
      </c>
      <c r="C42" s="75">
        <v>-8652112.1799999997</v>
      </c>
      <c r="D42" s="75">
        <v>10592625.16</v>
      </c>
      <c r="E42" s="75">
        <v>7440869.7699999996</v>
      </c>
      <c r="F42" s="75">
        <v>7425805.25</v>
      </c>
      <c r="G42" s="75">
        <v>3151755.39</v>
      </c>
    </row>
    <row r="43" spans="1:7" x14ac:dyDescent="0.25">
      <c r="A43" s="85" t="s">
        <v>344</v>
      </c>
      <c r="B43" s="75">
        <v>3999068.38</v>
      </c>
      <c r="C43" s="75">
        <v>0</v>
      </c>
      <c r="D43" s="75">
        <v>3999068.38</v>
      </c>
      <c r="E43" s="75">
        <v>2597740.34</v>
      </c>
      <c r="F43" s="75">
        <v>2597740.34</v>
      </c>
      <c r="G43" s="75">
        <v>1401328.04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v>1950038.01</v>
      </c>
      <c r="C48" s="83">
        <v>2233681.34</v>
      </c>
      <c r="D48" s="83">
        <v>4183719.35</v>
      </c>
      <c r="E48" s="83">
        <v>3729606.97</v>
      </c>
      <c r="F48" s="83">
        <v>3729606.97</v>
      </c>
      <c r="G48" s="83">
        <v>454112.38</v>
      </c>
    </row>
    <row r="49" spans="1:7" x14ac:dyDescent="0.25">
      <c r="A49" s="85" t="s">
        <v>350</v>
      </c>
      <c r="B49" s="75">
        <v>1505000</v>
      </c>
      <c r="C49" s="75">
        <v>1174162.67</v>
      </c>
      <c r="D49" s="75">
        <v>2679162.67</v>
      </c>
      <c r="E49" s="75">
        <v>2343081.6</v>
      </c>
      <c r="F49" s="75">
        <v>2343081.6</v>
      </c>
      <c r="G49" s="75">
        <v>336081.07</v>
      </c>
    </row>
    <row r="50" spans="1:7" x14ac:dyDescent="0.25">
      <c r="A50" s="85" t="s">
        <v>351</v>
      </c>
      <c r="B50" s="75">
        <v>0</v>
      </c>
      <c r="C50" s="75">
        <v>360229.72</v>
      </c>
      <c r="D50" s="75">
        <v>360229.72</v>
      </c>
      <c r="E50" s="75">
        <v>312658.86</v>
      </c>
      <c r="F50" s="75">
        <v>312658.86</v>
      </c>
      <c r="G50" s="75">
        <v>47570.86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445038.01</v>
      </c>
      <c r="C54" s="75">
        <v>648288.94999999995</v>
      </c>
      <c r="D54" s="75">
        <v>1093326.96</v>
      </c>
      <c r="E54" s="75">
        <v>1023103.51</v>
      </c>
      <c r="F54" s="75">
        <v>1023103.51</v>
      </c>
      <c r="G54" s="75">
        <v>70223.45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0</v>
      </c>
      <c r="C57" s="75">
        <v>51000</v>
      </c>
      <c r="D57" s="75">
        <v>51000</v>
      </c>
      <c r="E57" s="75">
        <v>50763</v>
      </c>
      <c r="F57" s="75">
        <v>50763</v>
      </c>
      <c r="G57" s="75">
        <v>237</v>
      </c>
    </row>
    <row r="58" spans="1:7" x14ac:dyDescent="0.25">
      <c r="A58" s="84" t="s">
        <v>359</v>
      </c>
      <c r="B58" s="83">
        <v>0</v>
      </c>
      <c r="C58" s="83">
        <v>4809392.1399999997</v>
      </c>
      <c r="D58" s="83">
        <v>4809392.1399999997</v>
      </c>
      <c r="E58" s="83">
        <v>2660939.62</v>
      </c>
      <c r="F58" s="83">
        <v>2660939.62</v>
      </c>
      <c r="G58" s="83">
        <v>2148452.52</v>
      </c>
    </row>
    <row r="59" spans="1:7" x14ac:dyDescent="0.25">
      <c r="A59" s="85" t="s">
        <v>360</v>
      </c>
      <c r="B59" s="75">
        <v>0</v>
      </c>
      <c r="C59" s="75">
        <v>4809392.1399999997</v>
      </c>
      <c r="D59" s="75">
        <v>4809392.1399999997</v>
      </c>
      <c r="E59" s="75">
        <v>2660939.62</v>
      </c>
      <c r="F59" s="75">
        <v>2660939.62</v>
      </c>
      <c r="G59" s="75">
        <v>2148452.52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363</v>
      </c>
      <c r="B62" s="83">
        <v>1821367.34</v>
      </c>
      <c r="C62" s="83">
        <v>-1821367.34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371</v>
      </c>
      <c r="B70" s="75">
        <v>1821367.34</v>
      </c>
      <c r="C70" s="75">
        <v>-1821367.34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372</v>
      </c>
      <c r="B71" s="83">
        <v>668003.18000000005</v>
      </c>
      <c r="C71" s="83">
        <v>-418003.18</v>
      </c>
      <c r="D71" s="83">
        <v>250000</v>
      </c>
      <c r="E71" s="83">
        <v>170000</v>
      </c>
      <c r="F71" s="83">
        <v>170000</v>
      </c>
      <c r="G71" s="83">
        <v>80000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375</v>
      </c>
      <c r="B74" s="75">
        <v>668003.18000000005</v>
      </c>
      <c r="C74" s="75">
        <v>-418003.18</v>
      </c>
      <c r="D74" s="75">
        <v>250000</v>
      </c>
      <c r="E74" s="75">
        <v>170000</v>
      </c>
      <c r="F74" s="75">
        <v>170000</v>
      </c>
      <c r="G74" s="75">
        <v>80000</v>
      </c>
    </row>
    <row r="75" spans="1:7" x14ac:dyDescent="0.25">
      <c r="A75" s="84" t="s">
        <v>376</v>
      </c>
      <c r="B75" s="83">
        <v>12800000</v>
      </c>
      <c r="C75" s="83">
        <v>65000</v>
      </c>
      <c r="D75" s="83">
        <v>12865000</v>
      </c>
      <c r="E75" s="83">
        <v>9790783.3300000001</v>
      </c>
      <c r="F75" s="83">
        <v>9790783.3300000001</v>
      </c>
      <c r="G75" s="83">
        <v>3074216.67</v>
      </c>
    </row>
    <row r="76" spans="1:7" x14ac:dyDescent="0.25">
      <c r="A76" s="85" t="s">
        <v>377</v>
      </c>
      <c r="B76" s="75">
        <v>12000000</v>
      </c>
      <c r="C76" s="75">
        <v>0</v>
      </c>
      <c r="D76" s="75">
        <v>12000000</v>
      </c>
      <c r="E76" s="75">
        <v>9000000</v>
      </c>
      <c r="F76" s="75">
        <v>9000000</v>
      </c>
      <c r="G76" s="75">
        <v>3000000</v>
      </c>
    </row>
    <row r="77" spans="1:7" x14ac:dyDescent="0.25">
      <c r="A77" s="85" t="s">
        <v>378</v>
      </c>
      <c r="B77" s="75">
        <v>800000</v>
      </c>
      <c r="C77" s="75">
        <v>65000</v>
      </c>
      <c r="D77" s="75">
        <v>865000</v>
      </c>
      <c r="E77" s="75">
        <v>790783.33</v>
      </c>
      <c r="F77" s="75">
        <v>790783.33</v>
      </c>
      <c r="G77" s="75">
        <v>74216.67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v>149964384.47999999</v>
      </c>
      <c r="C84" s="83">
        <v>1842185.45</v>
      </c>
      <c r="D84" s="83">
        <v>151806569.93000001</v>
      </c>
      <c r="E84" s="83">
        <v>75831266.859999999</v>
      </c>
      <c r="F84" s="83">
        <v>75831266.859999999</v>
      </c>
      <c r="G84" s="83">
        <v>75975303.069999993</v>
      </c>
    </row>
    <row r="85" spans="1:7" x14ac:dyDescent="0.25">
      <c r="A85" s="84" t="s">
        <v>311</v>
      </c>
      <c r="B85" s="83">
        <v>57530631.890000001</v>
      </c>
      <c r="C85" s="83">
        <v>-11834200.800000001</v>
      </c>
      <c r="D85" s="83">
        <v>45696431.090000004</v>
      </c>
      <c r="E85" s="83">
        <v>28246760.489999998</v>
      </c>
      <c r="F85" s="83">
        <v>28246760.489999998</v>
      </c>
      <c r="G85" s="83">
        <v>17449670.600000001</v>
      </c>
    </row>
    <row r="86" spans="1:7" x14ac:dyDescent="0.25">
      <c r="A86" s="85" t="s">
        <v>312</v>
      </c>
      <c r="B86" s="75">
        <v>35527362.32</v>
      </c>
      <c r="C86" s="75">
        <v>-13311908.210000001</v>
      </c>
      <c r="D86" s="75">
        <v>22215454.109999999</v>
      </c>
      <c r="E86" s="75">
        <v>15864730.02</v>
      </c>
      <c r="F86" s="75">
        <v>15864730.02</v>
      </c>
      <c r="G86" s="75">
        <v>6350724.0899999999</v>
      </c>
    </row>
    <row r="87" spans="1:7" x14ac:dyDescent="0.25">
      <c r="A87" s="85" t="s">
        <v>313</v>
      </c>
      <c r="B87" s="75">
        <v>254457.60000000001</v>
      </c>
      <c r="C87" s="75">
        <v>0</v>
      </c>
      <c r="D87" s="75">
        <v>254457.60000000001</v>
      </c>
      <c r="E87" s="75">
        <v>169638.39999999999</v>
      </c>
      <c r="F87" s="75">
        <v>169638.39999999999</v>
      </c>
      <c r="G87" s="75">
        <v>84819.199999999997</v>
      </c>
    </row>
    <row r="88" spans="1:7" x14ac:dyDescent="0.25">
      <c r="A88" s="85" t="s">
        <v>314</v>
      </c>
      <c r="B88" s="75">
        <v>4750150.8899999997</v>
      </c>
      <c r="C88" s="75">
        <v>147332.07</v>
      </c>
      <c r="D88" s="75">
        <v>4897482.96</v>
      </c>
      <c r="E88" s="75">
        <v>418928.95</v>
      </c>
      <c r="F88" s="75">
        <v>418928.95</v>
      </c>
      <c r="G88" s="75">
        <v>4478554.01</v>
      </c>
    </row>
    <row r="89" spans="1:7" x14ac:dyDescent="0.25">
      <c r="A89" s="85" t="s">
        <v>315</v>
      </c>
      <c r="B89" s="75">
        <v>0</v>
      </c>
      <c r="C89" s="75">
        <v>7155671.1500000004</v>
      </c>
      <c r="D89" s="75">
        <v>7155671.1500000004</v>
      </c>
      <c r="E89" s="75">
        <v>4991983.6500000004</v>
      </c>
      <c r="F89" s="75">
        <v>4991983.6500000004</v>
      </c>
      <c r="G89" s="75">
        <v>2163687.5</v>
      </c>
    </row>
    <row r="90" spans="1:7" x14ac:dyDescent="0.25">
      <c r="A90" s="85" t="s">
        <v>316</v>
      </c>
      <c r="B90" s="75">
        <v>16912461.079999998</v>
      </c>
      <c r="C90" s="75">
        <v>-5825295.8099999996</v>
      </c>
      <c r="D90" s="75">
        <v>11087165.27</v>
      </c>
      <c r="E90" s="75">
        <v>6800222.1500000004</v>
      </c>
      <c r="F90" s="75">
        <v>6800222.1500000004</v>
      </c>
      <c r="G90" s="75">
        <v>4286943.12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318</v>
      </c>
      <c r="B92" s="75">
        <v>86200</v>
      </c>
      <c r="C92" s="75">
        <v>0</v>
      </c>
      <c r="D92" s="75">
        <v>86200</v>
      </c>
      <c r="E92" s="75">
        <v>1257.32</v>
      </c>
      <c r="F92" s="75">
        <v>1257.32</v>
      </c>
      <c r="G92" s="75">
        <v>84942.68</v>
      </c>
    </row>
    <row r="93" spans="1:7" x14ac:dyDescent="0.25">
      <c r="A93" s="84" t="s">
        <v>319</v>
      </c>
      <c r="B93" s="83">
        <v>27056862.760000002</v>
      </c>
      <c r="C93" s="83">
        <v>-624602.77</v>
      </c>
      <c r="D93" s="83">
        <v>26432259.989999998</v>
      </c>
      <c r="E93" s="83">
        <v>18464544.649999999</v>
      </c>
      <c r="F93" s="83">
        <v>18464544.649999999</v>
      </c>
      <c r="G93" s="83">
        <v>7967715.3399999999</v>
      </c>
    </row>
    <row r="94" spans="1:7" x14ac:dyDescent="0.25">
      <c r="A94" s="85" t="s">
        <v>320</v>
      </c>
      <c r="B94" s="75">
        <v>312049.28000000003</v>
      </c>
      <c r="C94" s="75">
        <v>587872.82999999996</v>
      </c>
      <c r="D94" s="75">
        <v>899922.11</v>
      </c>
      <c r="E94" s="75">
        <v>400612.81</v>
      </c>
      <c r="F94" s="75">
        <v>400612.81</v>
      </c>
      <c r="G94" s="75">
        <v>499309.3</v>
      </c>
    </row>
    <row r="95" spans="1:7" x14ac:dyDescent="0.25">
      <c r="A95" s="85" t="s">
        <v>321</v>
      </c>
      <c r="B95" s="75">
        <v>473934.32</v>
      </c>
      <c r="C95" s="75">
        <v>-198329.60000000001</v>
      </c>
      <c r="D95" s="75">
        <v>275604.71999999997</v>
      </c>
      <c r="E95" s="75">
        <v>146720.72</v>
      </c>
      <c r="F95" s="75">
        <v>146720.72</v>
      </c>
      <c r="G95" s="75">
        <v>128884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323</v>
      </c>
      <c r="B97" s="75">
        <v>2338129.19</v>
      </c>
      <c r="C97" s="75">
        <v>523850.37</v>
      </c>
      <c r="D97" s="75">
        <v>2861979.56</v>
      </c>
      <c r="E97" s="75">
        <v>2178191.1800000002</v>
      </c>
      <c r="F97" s="75">
        <v>2178191.1800000002</v>
      </c>
      <c r="G97" s="75">
        <v>683788.38</v>
      </c>
    </row>
    <row r="98" spans="1:7" x14ac:dyDescent="0.25">
      <c r="A98" s="87" t="s">
        <v>324</v>
      </c>
      <c r="B98" s="75">
        <v>0</v>
      </c>
      <c r="C98" s="75">
        <v>59749.14</v>
      </c>
      <c r="D98" s="75">
        <v>59749.14</v>
      </c>
      <c r="E98" s="75">
        <v>59749.14</v>
      </c>
      <c r="F98" s="75">
        <v>59749.14</v>
      </c>
      <c r="G98" s="75">
        <v>0</v>
      </c>
    </row>
    <row r="99" spans="1:7" x14ac:dyDescent="0.25">
      <c r="A99" s="85" t="s">
        <v>325</v>
      </c>
      <c r="B99" s="75">
        <v>19761879.300000001</v>
      </c>
      <c r="C99" s="75">
        <v>-6425969.4299999997</v>
      </c>
      <c r="D99" s="75">
        <v>13335909.869999999</v>
      </c>
      <c r="E99" s="75">
        <v>10225266.16</v>
      </c>
      <c r="F99" s="75">
        <v>10225266.16</v>
      </c>
      <c r="G99" s="75">
        <v>3110643.71</v>
      </c>
    </row>
    <row r="100" spans="1:7" x14ac:dyDescent="0.25">
      <c r="A100" s="85" t="s">
        <v>326</v>
      </c>
      <c r="B100" s="75">
        <v>545000</v>
      </c>
      <c r="C100" s="75">
        <v>3561721.24</v>
      </c>
      <c r="D100" s="75">
        <v>4106721.24</v>
      </c>
      <c r="E100" s="75">
        <v>3679242.99</v>
      </c>
      <c r="F100" s="75">
        <v>3679242.99</v>
      </c>
      <c r="G100" s="75">
        <v>427478.25</v>
      </c>
    </row>
    <row r="101" spans="1:7" x14ac:dyDescent="0.25">
      <c r="A101" s="85" t="s">
        <v>327</v>
      </c>
      <c r="B101" s="75">
        <v>3955.6</v>
      </c>
      <c r="C101" s="75">
        <v>2020844.4</v>
      </c>
      <c r="D101" s="75">
        <v>2024800</v>
      </c>
      <c r="E101" s="75">
        <v>0</v>
      </c>
      <c r="F101" s="75">
        <v>0</v>
      </c>
      <c r="G101" s="75">
        <v>2024800</v>
      </c>
    </row>
    <row r="102" spans="1:7" x14ac:dyDescent="0.25">
      <c r="A102" s="85" t="s">
        <v>328</v>
      </c>
      <c r="B102" s="75">
        <v>3621915.07</v>
      </c>
      <c r="C102" s="75">
        <v>-754341.72</v>
      </c>
      <c r="D102" s="75">
        <v>2867573.35</v>
      </c>
      <c r="E102" s="75">
        <v>1774761.65</v>
      </c>
      <c r="F102" s="75">
        <v>1774761.65</v>
      </c>
      <c r="G102" s="75">
        <v>1092811.7</v>
      </c>
    </row>
    <row r="103" spans="1:7" x14ac:dyDescent="0.25">
      <c r="A103" s="84" t="s">
        <v>329</v>
      </c>
      <c r="B103" s="83">
        <v>8502160.2799999993</v>
      </c>
      <c r="C103" s="83">
        <v>5447192.2599999998</v>
      </c>
      <c r="D103" s="83">
        <v>13949352.539999999</v>
      </c>
      <c r="E103" s="83">
        <v>10996250.359999999</v>
      </c>
      <c r="F103" s="83">
        <v>10996250.359999999</v>
      </c>
      <c r="G103" s="83">
        <v>2953102.18</v>
      </c>
    </row>
    <row r="104" spans="1:7" x14ac:dyDescent="0.25">
      <c r="A104" s="85" t="s">
        <v>330</v>
      </c>
      <c r="B104" s="75">
        <v>3686197.97</v>
      </c>
      <c r="C104" s="75">
        <v>-127265.88</v>
      </c>
      <c r="D104" s="75">
        <v>3558932.09</v>
      </c>
      <c r="E104" s="75">
        <v>2968690.19</v>
      </c>
      <c r="F104" s="75">
        <v>2968690.19</v>
      </c>
      <c r="G104" s="75">
        <v>590241.9</v>
      </c>
    </row>
    <row r="105" spans="1:7" x14ac:dyDescent="0.25">
      <c r="A105" s="85" t="s">
        <v>331</v>
      </c>
      <c r="B105" s="75">
        <v>201400</v>
      </c>
      <c r="C105" s="75">
        <v>72154</v>
      </c>
      <c r="D105" s="75">
        <v>273554</v>
      </c>
      <c r="E105" s="75">
        <v>109912</v>
      </c>
      <c r="F105" s="75">
        <v>109912</v>
      </c>
      <c r="G105" s="75">
        <v>163642</v>
      </c>
    </row>
    <row r="106" spans="1:7" x14ac:dyDescent="0.25">
      <c r="A106" s="85" t="s">
        <v>332</v>
      </c>
      <c r="B106" s="75">
        <v>781470.58</v>
      </c>
      <c r="C106" s="75">
        <v>589171.23</v>
      </c>
      <c r="D106" s="75">
        <v>1370641.81</v>
      </c>
      <c r="E106" s="75">
        <v>303610.26</v>
      </c>
      <c r="F106" s="75">
        <v>303610.26</v>
      </c>
      <c r="G106" s="75">
        <v>1067031.55</v>
      </c>
    </row>
    <row r="107" spans="1:7" x14ac:dyDescent="0.25">
      <c r="A107" s="85" t="s">
        <v>333</v>
      </c>
      <c r="B107" s="75">
        <v>515168</v>
      </c>
      <c r="C107" s="75">
        <v>-429841</v>
      </c>
      <c r="D107" s="75">
        <v>85327</v>
      </c>
      <c r="E107" s="75">
        <v>85327</v>
      </c>
      <c r="F107" s="75">
        <v>85327</v>
      </c>
      <c r="G107" s="75">
        <v>0</v>
      </c>
    </row>
    <row r="108" spans="1:7" x14ac:dyDescent="0.25">
      <c r="A108" s="85" t="s">
        <v>334</v>
      </c>
      <c r="B108" s="75">
        <v>3039723.73</v>
      </c>
      <c r="C108" s="75">
        <v>-212021.15</v>
      </c>
      <c r="D108" s="75">
        <v>2827702.58</v>
      </c>
      <c r="E108" s="75">
        <v>2249865.67</v>
      </c>
      <c r="F108" s="75">
        <v>2249865.67</v>
      </c>
      <c r="G108" s="75">
        <v>577836.91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337</v>
      </c>
      <c r="B111" s="75">
        <v>278200</v>
      </c>
      <c r="C111" s="75">
        <v>3503132</v>
      </c>
      <c r="D111" s="75">
        <v>3781332</v>
      </c>
      <c r="E111" s="75">
        <v>3503132</v>
      </c>
      <c r="F111" s="75">
        <v>3503132</v>
      </c>
      <c r="G111" s="75">
        <v>278200</v>
      </c>
    </row>
    <row r="112" spans="1:7" x14ac:dyDescent="0.25">
      <c r="A112" s="85" t="s">
        <v>338</v>
      </c>
      <c r="B112" s="75">
        <v>0</v>
      </c>
      <c r="C112" s="75">
        <v>2051863.06</v>
      </c>
      <c r="D112" s="75">
        <v>2051863.06</v>
      </c>
      <c r="E112" s="75">
        <v>1775713.24</v>
      </c>
      <c r="F112" s="75">
        <v>1775713.24</v>
      </c>
      <c r="G112" s="75">
        <v>276149.82</v>
      </c>
    </row>
    <row r="113" spans="1:7" x14ac:dyDescent="0.25">
      <c r="A113" s="84" t="s">
        <v>339</v>
      </c>
      <c r="B113" s="83">
        <v>3561933</v>
      </c>
      <c r="C113" s="83">
        <v>10991184.93</v>
      </c>
      <c r="D113" s="83">
        <v>14553117.93</v>
      </c>
      <c r="E113" s="83">
        <v>5737257.2000000002</v>
      </c>
      <c r="F113" s="83">
        <v>5737257.2000000002</v>
      </c>
      <c r="G113" s="83">
        <v>8815860.7300000004</v>
      </c>
    </row>
    <row r="114" spans="1:7" x14ac:dyDescent="0.25">
      <c r="A114" s="85" t="s">
        <v>340</v>
      </c>
      <c r="B114" s="75">
        <v>228000</v>
      </c>
      <c r="C114" s="75">
        <v>6500000</v>
      </c>
      <c r="D114" s="75">
        <v>6728000</v>
      </c>
      <c r="E114" s="75">
        <v>4052002.6</v>
      </c>
      <c r="F114" s="75">
        <v>4052002.6</v>
      </c>
      <c r="G114" s="75">
        <v>2675997.4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342</v>
      </c>
      <c r="B116" s="75">
        <v>2533933</v>
      </c>
      <c r="C116" s="75">
        <v>-1884130.51</v>
      </c>
      <c r="D116" s="75">
        <v>649802.49</v>
      </c>
      <c r="E116" s="75">
        <v>471200</v>
      </c>
      <c r="F116" s="75">
        <v>471200</v>
      </c>
      <c r="G116" s="75">
        <v>178602.49</v>
      </c>
    </row>
    <row r="117" spans="1:7" x14ac:dyDescent="0.25">
      <c r="A117" s="85" t="s">
        <v>343</v>
      </c>
      <c r="B117" s="75">
        <v>800000</v>
      </c>
      <c r="C117" s="75">
        <v>6375315.4400000004</v>
      </c>
      <c r="D117" s="75">
        <v>7175315.4400000004</v>
      </c>
      <c r="E117" s="75">
        <v>1214054.6000000001</v>
      </c>
      <c r="F117" s="75">
        <v>1214054.6000000001</v>
      </c>
      <c r="G117" s="75">
        <v>5961260.8399999999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349</v>
      </c>
      <c r="B123" s="83">
        <v>91872</v>
      </c>
      <c r="C123" s="83">
        <v>10104564.4</v>
      </c>
      <c r="D123" s="83">
        <v>10196436.4</v>
      </c>
      <c r="E123" s="83">
        <v>128696.57</v>
      </c>
      <c r="F123" s="83">
        <v>128696.57</v>
      </c>
      <c r="G123" s="83">
        <v>10067739.83</v>
      </c>
    </row>
    <row r="124" spans="1:7" x14ac:dyDescent="0.25">
      <c r="A124" s="85" t="s">
        <v>350</v>
      </c>
      <c r="B124" s="75">
        <v>91872</v>
      </c>
      <c r="C124" s="75">
        <v>1098572</v>
      </c>
      <c r="D124" s="75">
        <v>1190444</v>
      </c>
      <c r="E124" s="75">
        <v>27144</v>
      </c>
      <c r="F124" s="75">
        <v>27144</v>
      </c>
      <c r="G124" s="75">
        <v>1163300</v>
      </c>
    </row>
    <row r="125" spans="1:7" x14ac:dyDescent="0.25">
      <c r="A125" s="85" t="s">
        <v>351</v>
      </c>
      <c r="B125" s="75">
        <v>0</v>
      </c>
      <c r="C125" s="75">
        <v>95000</v>
      </c>
      <c r="D125" s="75">
        <v>95000</v>
      </c>
      <c r="E125" s="75">
        <v>0</v>
      </c>
      <c r="F125" s="75">
        <v>0</v>
      </c>
      <c r="G125" s="75">
        <v>95000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353</v>
      </c>
      <c r="B127" s="75">
        <v>0</v>
      </c>
      <c r="C127" s="75">
        <v>5289215.08</v>
      </c>
      <c r="D127" s="75">
        <v>5289215.08</v>
      </c>
      <c r="E127" s="75">
        <v>0</v>
      </c>
      <c r="F127" s="75">
        <v>0</v>
      </c>
      <c r="G127" s="75">
        <v>5289215.08</v>
      </c>
    </row>
    <row r="128" spans="1:7" x14ac:dyDescent="0.25">
      <c r="A128" s="85" t="s">
        <v>354</v>
      </c>
      <c r="B128" s="75">
        <v>0</v>
      </c>
      <c r="C128" s="75">
        <v>3500000</v>
      </c>
      <c r="D128" s="75">
        <v>3500000</v>
      </c>
      <c r="E128" s="75">
        <v>0</v>
      </c>
      <c r="F128" s="75">
        <v>0</v>
      </c>
      <c r="G128" s="75">
        <v>3500000</v>
      </c>
    </row>
    <row r="129" spans="1:7" x14ac:dyDescent="0.25">
      <c r="A129" s="85" t="s">
        <v>355</v>
      </c>
      <c r="B129" s="75">
        <v>0</v>
      </c>
      <c r="C129" s="75">
        <v>121777.32</v>
      </c>
      <c r="D129" s="75">
        <v>121777.32</v>
      </c>
      <c r="E129" s="75">
        <v>101552.57</v>
      </c>
      <c r="F129" s="75">
        <v>101552.57</v>
      </c>
      <c r="G129" s="75">
        <v>20224.75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359</v>
      </c>
      <c r="B133" s="83">
        <v>0</v>
      </c>
      <c r="C133" s="83">
        <v>40808971.979999997</v>
      </c>
      <c r="D133" s="83">
        <v>40808971.979999997</v>
      </c>
      <c r="E133" s="83">
        <v>12257757.59</v>
      </c>
      <c r="F133" s="83">
        <v>12257757.59</v>
      </c>
      <c r="G133" s="83">
        <v>28551214.390000001</v>
      </c>
    </row>
    <row r="134" spans="1:7" x14ac:dyDescent="0.25">
      <c r="A134" s="85" t="s">
        <v>360</v>
      </c>
      <c r="B134" s="75">
        <v>0</v>
      </c>
      <c r="C134" s="75">
        <v>40808971.979999997</v>
      </c>
      <c r="D134" s="75">
        <v>40808971.979999997</v>
      </c>
      <c r="E134" s="75">
        <v>12257757.59</v>
      </c>
      <c r="F134" s="75">
        <v>12257757.59</v>
      </c>
      <c r="G134" s="75">
        <v>28551214.390000001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363</v>
      </c>
      <c r="B137" s="83">
        <v>53220924.549999997</v>
      </c>
      <c r="C137" s="83">
        <v>-53050924.549999997</v>
      </c>
      <c r="D137" s="83">
        <v>170000</v>
      </c>
      <c r="E137" s="83">
        <v>0</v>
      </c>
      <c r="F137" s="83">
        <v>0</v>
      </c>
      <c r="G137" s="83">
        <v>170000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371</v>
      </c>
      <c r="B145" s="75">
        <v>53220924.549999997</v>
      </c>
      <c r="C145" s="75">
        <v>-53050924.549999997</v>
      </c>
      <c r="D145" s="75">
        <v>170000</v>
      </c>
      <c r="E145" s="75">
        <v>0</v>
      </c>
      <c r="F145" s="75">
        <v>0</v>
      </c>
      <c r="G145" s="75">
        <v>170000</v>
      </c>
    </row>
    <row r="146" spans="1:7" x14ac:dyDescent="0.25">
      <c r="A146" s="84" t="s">
        <v>372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376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v>394466755.99000001</v>
      </c>
      <c r="C159" s="90">
        <v>31060423.809999999</v>
      </c>
      <c r="D159" s="90">
        <v>425527179.80000001</v>
      </c>
      <c r="E159" s="90">
        <v>270179871.68000001</v>
      </c>
      <c r="F159" s="90">
        <v>269543170.01999998</v>
      </c>
      <c r="G159" s="90">
        <v>155347308.12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77"/>
  <sheetViews>
    <sheetView showGridLines="0" topLeftCell="A31" zoomScale="75" zoomScaleNormal="75" workbookViewId="0">
      <selection activeCell="F56" sqref="F5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1" t="s">
        <v>386</v>
      </c>
      <c r="B1" s="182"/>
      <c r="C1" s="182"/>
      <c r="D1" s="182"/>
      <c r="E1" s="182"/>
      <c r="F1" s="182"/>
      <c r="G1" s="183"/>
    </row>
    <row r="2" spans="1:7" ht="15" customHeight="1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6" t="s">
        <v>6</v>
      </c>
      <c r="B7" s="178" t="s">
        <v>304</v>
      </c>
      <c r="C7" s="178"/>
      <c r="D7" s="178"/>
      <c r="E7" s="178"/>
      <c r="F7" s="178"/>
      <c r="G7" s="180" t="s">
        <v>305</v>
      </c>
    </row>
    <row r="8" spans="1:7" ht="30" x14ac:dyDescent="0.25">
      <c r="A8" s="17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9"/>
    </row>
    <row r="9" spans="1:7" ht="15.75" customHeight="1" x14ac:dyDescent="0.25">
      <c r="A9" s="26" t="s">
        <v>388</v>
      </c>
      <c r="B9" s="30">
        <f t="shared" ref="B9:G9" si="0">SUM(B10:B54)</f>
        <v>244502371.50999996</v>
      </c>
      <c r="C9" s="30">
        <f t="shared" si="0"/>
        <v>29218238.360000007</v>
      </c>
      <c r="D9" s="30">
        <f t="shared" si="0"/>
        <v>273720609.87</v>
      </c>
      <c r="E9" s="30">
        <f t="shared" si="0"/>
        <v>194348604.81999996</v>
      </c>
      <c r="F9" s="30">
        <f t="shared" si="0"/>
        <v>193711903.15999994</v>
      </c>
      <c r="G9" s="30">
        <f t="shared" si="0"/>
        <v>79372005.049999967</v>
      </c>
    </row>
    <row r="10" spans="1:7" x14ac:dyDescent="0.25">
      <c r="A10" s="63" t="s">
        <v>593</v>
      </c>
      <c r="B10" s="160">
        <v>658062.91</v>
      </c>
      <c r="C10" s="160">
        <v>40715.129999999997</v>
      </c>
      <c r="D10" s="161">
        <v>698778.04</v>
      </c>
      <c r="E10" s="160">
        <v>443580.99</v>
      </c>
      <c r="F10" s="160">
        <v>443580.99</v>
      </c>
      <c r="G10" s="161">
        <v>255197.05</v>
      </c>
    </row>
    <row r="11" spans="1:7" x14ac:dyDescent="0.25">
      <c r="A11" s="63" t="s">
        <v>594</v>
      </c>
      <c r="B11" s="160">
        <v>683523.05</v>
      </c>
      <c r="C11" s="160">
        <v>302396.13</v>
      </c>
      <c r="D11" s="161">
        <v>985919.18</v>
      </c>
      <c r="E11" s="160">
        <v>511983.3</v>
      </c>
      <c r="F11" s="160">
        <v>511983.3</v>
      </c>
      <c r="G11" s="161">
        <v>473935.88</v>
      </c>
    </row>
    <row r="12" spans="1:7" x14ac:dyDescent="0.25">
      <c r="A12" s="63" t="s">
        <v>595</v>
      </c>
      <c r="B12" s="160">
        <v>3460733.34</v>
      </c>
      <c r="C12" s="160">
        <v>629385.06999999995</v>
      </c>
      <c r="D12" s="161">
        <v>4090118.41</v>
      </c>
      <c r="E12" s="160">
        <v>2532718.66</v>
      </c>
      <c r="F12" s="160">
        <v>2532718.66</v>
      </c>
      <c r="G12" s="161">
        <v>1557399.75</v>
      </c>
    </row>
    <row r="13" spans="1:7" x14ac:dyDescent="0.25">
      <c r="A13" s="63" t="s">
        <v>596</v>
      </c>
      <c r="B13" s="160">
        <v>15440784.029999999</v>
      </c>
      <c r="C13" s="160">
        <v>-3497088.77</v>
      </c>
      <c r="D13" s="161">
        <v>11943695.26</v>
      </c>
      <c r="E13" s="160">
        <v>9459429.0999999996</v>
      </c>
      <c r="F13" s="160">
        <v>9444364.5800000001</v>
      </c>
      <c r="G13" s="161">
        <v>2484266.16</v>
      </c>
    </row>
    <row r="14" spans="1:7" x14ac:dyDescent="0.25">
      <c r="A14" s="63" t="s">
        <v>597</v>
      </c>
      <c r="B14" s="160">
        <v>2261784.08</v>
      </c>
      <c r="C14" s="160">
        <v>-6301.57</v>
      </c>
      <c r="D14" s="161">
        <v>2255482.5099999998</v>
      </c>
      <c r="E14" s="160">
        <v>1448336.29</v>
      </c>
      <c r="F14" s="160">
        <v>1448336.29</v>
      </c>
      <c r="G14" s="161">
        <v>807146.22</v>
      </c>
    </row>
    <row r="15" spans="1:7" x14ac:dyDescent="0.25">
      <c r="A15" s="63" t="s">
        <v>598</v>
      </c>
      <c r="B15" s="160">
        <v>2560877.2200000002</v>
      </c>
      <c r="C15" s="160">
        <v>136143.29999999999</v>
      </c>
      <c r="D15" s="161">
        <v>2697020.52</v>
      </c>
      <c r="E15" s="160">
        <v>1779481.39</v>
      </c>
      <c r="F15" s="160">
        <v>1779481.39</v>
      </c>
      <c r="G15" s="161">
        <v>917539.13</v>
      </c>
    </row>
    <row r="16" spans="1:7" x14ac:dyDescent="0.25">
      <c r="A16" s="63" t="s">
        <v>599</v>
      </c>
      <c r="B16" s="160">
        <v>997996.31</v>
      </c>
      <c r="C16" s="160">
        <v>32296.799999999999</v>
      </c>
      <c r="D16" s="161">
        <v>1030293.11</v>
      </c>
      <c r="E16" s="160">
        <v>628018.93999999994</v>
      </c>
      <c r="F16" s="160">
        <v>628018.93999999994</v>
      </c>
      <c r="G16" s="161">
        <v>402274.17</v>
      </c>
    </row>
    <row r="17" spans="1:7" x14ac:dyDescent="0.25">
      <c r="A17" s="63" t="s">
        <v>600</v>
      </c>
      <c r="B17" s="160">
        <v>699989.97</v>
      </c>
      <c r="C17" s="160">
        <v>-4800</v>
      </c>
      <c r="D17" s="161">
        <v>695189.97</v>
      </c>
      <c r="E17" s="160">
        <v>434619.55</v>
      </c>
      <c r="F17" s="160">
        <v>434619.55</v>
      </c>
      <c r="G17" s="161">
        <v>260570.42</v>
      </c>
    </row>
    <row r="18" spans="1:7" x14ac:dyDescent="0.25">
      <c r="A18" s="63" t="s">
        <v>601</v>
      </c>
      <c r="B18" s="160">
        <v>1046857.2</v>
      </c>
      <c r="C18" s="160">
        <v>0</v>
      </c>
      <c r="D18" s="161">
        <v>1046857.2</v>
      </c>
      <c r="E18" s="160">
        <v>614375.80000000005</v>
      </c>
      <c r="F18" s="160">
        <v>614375.80000000005</v>
      </c>
      <c r="G18" s="161">
        <v>432481.4</v>
      </c>
    </row>
    <row r="19" spans="1:7" x14ac:dyDescent="0.25">
      <c r="A19" s="63" t="s">
        <v>602</v>
      </c>
      <c r="B19" s="160">
        <v>408582.37</v>
      </c>
      <c r="C19" s="160">
        <v>8000</v>
      </c>
      <c r="D19" s="161">
        <v>416582.37</v>
      </c>
      <c r="E19" s="160">
        <v>259853.07</v>
      </c>
      <c r="F19" s="160">
        <v>259853.07</v>
      </c>
      <c r="G19" s="161">
        <v>156729.29999999999</v>
      </c>
    </row>
    <row r="20" spans="1:7" x14ac:dyDescent="0.25">
      <c r="A20" s="63" t="s">
        <v>603</v>
      </c>
      <c r="B20" s="160">
        <v>40680278.799999997</v>
      </c>
      <c r="C20" s="160">
        <v>2525115.42</v>
      </c>
      <c r="D20" s="161">
        <v>43205394.219999999</v>
      </c>
      <c r="E20" s="160">
        <v>28828101.780000001</v>
      </c>
      <c r="F20" s="160">
        <v>28742783.350000001</v>
      </c>
      <c r="G20" s="161">
        <v>14377292.439999999</v>
      </c>
    </row>
    <row r="21" spans="1:7" x14ac:dyDescent="0.25">
      <c r="A21" s="63" t="s">
        <v>604</v>
      </c>
      <c r="B21" s="160">
        <v>1935091.62</v>
      </c>
      <c r="C21" s="160">
        <v>648750.63</v>
      </c>
      <c r="D21" s="161">
        <v>2583842.25</v>
      </c>
      <c r="E21" s="160">
        <v>1445054.11</v>
      </c>
      <c r="F21" s="160">
        <v>1445054.11</v>
      </c>
      <c r="G21" s="161">
        <v>1138788.1399999999</v>
      </c>
    </row>
    <row r="22" spans="1:7" x14ac:dyDescent="0.25">
      <c r="A22" s="63" t="s">
        <v>605</v>
      </c>
      <c r="B22" s="160">
        <v>3976280.76</v>
      </c>
      <c r="C22" s="160">
        <v>-769874.94</v>
      </c>
      <c r="D22" s="161">
        <v>3206405.82</v>
      </c>
      <c r="E22" s="160">
        <v>1996776.08</v>
      </c>
      <c r="F22" s="160">
        <v>1996776.08</v>
      </c>
      <c r="G22" s="161">
        <v>1209629.74</v>
      </c>
    </row>
    <row r="23" spans="1:7" x14ac:dyDescent="0.25">
      <c r="A23" s="63" t="s">
        <v>606</v>
      </c>
      <c r="B23" s="160">
        <v>2089236.67</v>
      </c>
      <c r="C23" s="160">
        <v>98559.6</v>
      </c>
      <c r="D23" s="161">
        <v>2187796.27</v>
      </c>
      <c r="E23" s="160">
        <v>1418144.64</v>
      </c>
      <c r="F23" s="160">
        <v>1418144.64</v>
      </c>
      <c r="G23" s="161">
        <v>769651.63</v>
      </c>
    </row>
    <row r="24" spans="1:7" x14ac:dyDescent="0.25">
      <c r="A24" s="63" t="s">
        <v>607</v>
      </c>
      <c r="B24" s="160">
        <v>4937928.0199999996</v>
      </c>
      <c r="C24" s="160">
        <v>285245.46000000002</v>
      </c>
      <c r="D24" s="161">
        <v>5223173.4800000004</v>
      </c>
      <c r="E24" s="160">
        <v>3376669.25</v>
      </c>
      <c r="F24" s="160">
        <v>3356348.25</v>
      </c>
      <c r="G24" s="161">
        <v>1846504.23</v>
      </c>
    </row>
    <row r="25" spans="1:7" x14ac:dyDescent="0.25">
      <c r="A25" s="63" t="s">
        <v>608</v>
      </c>
      <c r="B25" s="160">
        <v>7805476.8099999996</v>
      </c>
      <c r="C25" s="160">
        <v>5038071.83</v>
      </c>
      <c r="D25" s="161">
        <v>12843548.640000001</v>
      </c>
      <c r="E25" s="160">
        <v>8167390.3200000003</v>
      </c>
      <c r="F25" s="160">
        <v>8159310.9900000002</v>
      </c>
      <c r="G25" s="161">
        <v>4676158.32</v>
      </c>
    </row>
    <row r="26" spans="1:7" x14ac:dyDescent="0.25">
      <c r="A26" s="63" t="s">
        <v>609</v>
      </c>
      <c r="B26" s="160">
        <v>3021102.89</v>
      </c>
      <c r="C26" s="160">
        <v>-539583.92000000004</v>
      </c>
      <c r="D26" s="161">
        <v>2481518.9700000002</v>
      </c>
      <c r="E26" s="160">
        <v>1461828.26</v>
      </c>
      <c r="F26" s="160">
        <v>1461828.26</v>
      </c>
      <c r="G26" s="161">
        <v>1019690.71</v>
      </c>
    </row>
    <row r="27" spans="1:7" x14ac:dyDescent="0.25">
      <c r="A27" s="63" t="s">
        <v>610</v>
      </c>
      <c r="B27" s="160">
        <v>3167646.8</v>
      </c>
      <c r="C27" s="160">
        <v>263822.06</v>
      </c>
      <c r="D27" s="161">
        <v>3431468.86</v>
      </c>
      <c r="E27" s="160">
        <v>2131355.67</v>
      </c>
      <c r="F27" s="160">
        <v>2129510.66</v>
      </c>
      <c r="G27" s="161">
        <v>1300113.19</v>
      </c>
    </row>
    <row r="28" spans="1:7" x14ac:dyDescent="0.25">
      <c r="A28" s="63" t="s">
        <v>611</v>
      </c>
      <c r="B28" s="160">
        <v>1808412.74</v>
      </c>
      <c r="C28" s="160">
        <v>-386432</v>
      </c>
      <c r="D28" s="161">
        <v>1421980.74</v>
      </c>
      <c r="E28" s="160">
        <v>852199.85</v>
      </c>
      <c r="F28" s="160">
        <v>852199.85</v>
      </c>
      <c r="G28" s="161">
        <v>569780.89</v>
      </c>
    </row>
    <row r="29" spans="1:7" x14ac:dyDescent="0.25">
      <c r="A29" s="63" t="s">
        <v>612</v>
      </c>
      <c r="B29" s="160">
        <v>33916910.060000002</v>
      </c>
      <c r="C29" s="160">
        <v>25484915.5</v>
      </c>
      <c r="D29" s="161">
        <v>59401825.560000002</v>
      </c>
      <c r="E29" s="160">
        <v>43327578.780000001</v>
      </c>
      <c r="F29" s="160">
        <v>43327578.780000001</v>
      </c>
      <c r="G29" s="161">
        <v>16074246.779999999</v>
      </c>
    </row>
    <row r="30" spans="1:7" x14ac:dyDescent="0.25">
      <c r="A30" s="63" t="s">
        <v>613</v>
      </c>
      <c r="B30" s="160">
        <v>3629188.38</v>
      </c>
      <c r="C30" s="160">
        <v>1374617.81</v>
      </c>
      <c r="D30" s="161">
        <v>5003806.1900000004</v>
      </c>
      <c r="E30" s="160">
        <v>3795809.37</v>
      </c>
      <c r="F30" s="160">
        <v>3656654.56</v>
      </c>
      <c r="G30" s="161">
        <v>1207996.82</v>
      </c>
    </row>
    <row r="31" spans="1:7" x14ac:dyDescent="0.25">
      <c r="A31" s="63" t="s">
        <v>614</v>
      </c>
      <c r="B31" s="160">
        <v>44067589.600000001</v>
      </c>
      <c r="C31" s="160">
        <v>-7536920.1100000003</v>
      </c>
      <c r="D31" s="161">
        <v>36530669.490000002</v>
      </c>
      <c r="E31" s="160">
        <v>29060413.809999999</v>
      </c>
      <c r="F31" s="160">
        <v>28787236.109999999</v>
      </c>
      <c r="G31" s="161">
        <v>7470255.6799999997</v>
      </c>
    </row>
    <row r="32" spans="1:7" x14ac:dyDescent="0.25">
      <c r="A32" s="63" t="s">
        <v>615</v>
      </c>
      <c r="B32" s="160">
        <v>581260.91</v>
      </c>
      <c r="C32" s="160">
        <v>102047.26</v>
      </c>
      <c r="D32" s="161">
        <v>683308.17</v>
      </c>
      <c r="E32" s="160">
        <v>483533.02</v>
      </c>
      <c r="F32" s="160">
        <v>483533.02</v>
      </c>
      <c r="G32" s="161">
        <v>199775.15</v>
      </c>
    </row>
    <row r="33" spans="1:7" x14ac:dyDescent="0.25">
      <c r="A33" s="63" t="s">
        <v>616</v>
      </c>
      <c r="B33" s="160">
        <v>720629.14</v>
      </c>
      <c r="C33" s="160">
        <v>634841.9</v>
      </c>
      <c r="D33" s="161">
        <v>1355471.04</v>
      </c>
      <c r="E33" s="160">
        <v>840285.07</v>
      </c>
      <c r="F33" s="160">
        <v>840285.07</v>
      </c>
      <c r="G33" s="161">
        <v>515185.97</v>
      </c>
    </row>
    <row r="34" spans="1:7" x14ac:dyDescent="0.25">
      <c r="A34" s="63" t="s">
        <v>617</v>
      </c>
      <c r="B34" s="160">
        <v>4140637.72</v>
      </c>
      <c r="C34" s="160">
        <v>175052.69</v>
      </c>
      <c r="D34" s="161">
        <v>4315690.41</v>
      </c>
      <c r="E34" s="160">
        <v>2763329.12</v>
      </c>
      <c r="F34" s="160">
        <v>2760929.11</v>
      </c>
      <c r="G34" s="161">
        <v>1552361.29</v>
      </c>
    </row>
    <row r="35" spans="1:7" x14ac:dyDescent="0.25">
      <c r="A35" s="63" t="s">
        <v>618</v>
      </c>
      <c r="B35" s="160">
        <v>7098039.25</v>
      </c>
      <c r="C35" s="160">
        <v>-3924088.8</v>
      </c>
      <c r="D35" s="161">
        <v>3173950.45</v>
      </c>
      <c r="E35" s="160">
        <v>884962.79</v>
      </c>
      <c r="F35" s="160">
        <v>884962.79</v>
      </c>
      <c r="G35" s="161">
        <v>2288987.66</v>
      </c>
    </row>
    <row r="36" spans="1:7" x14ac:dyDescent="0.25">
      <c r="A36" s="63" t="s">
        <v>619</v>
      </c>
      <c r="B36" s="160">
        <v>1615608.22</v>
      </c>
      <c r="C36" s="160">
        <v>42139.35</v>
      </c>
      <c r="D36" s="161">
        <v>1657747.57</v>
      </c>
      <c r="E36" s="160">
        <v>966072.29</v>
      </c>
      <c r="F36" s="160">
        <v>966072.29</v>
      </c>
      <c r="G36" s="161">
        <v>691675.28</v>
      </c>
    </row>
    <row r="37" spans="1:7" x14ac:dyDescent="0.25">
      <c r="A37" s="63" t="s">
        <v>620</v>
      </c>
      <c r="B37" s="160">
        <v>382340.22</v>
      </c>
      <c r="C37" s="160">
        <v>214977.98</v>
      </c>
      <c r="D37" s="161">
        <v>597318.19999999995</v>
      </c>
      <c r="E37" s="160">
        <v>327828.62</v>
      </c>
      <c r="F37" s="160">
        <v>327828.62</v>
      </c>
      <c r="G37" s="161">
        <v>269489.58</v>
      </c>
    </row>
    <row r="38" spans="1:7" x14ac:dyDescent="0.25">
      <c r="A38" s="63" t="s">
        <v>621</v>
      </c>
      <c r="B38" s="160">
        <v>2019377.48</v>
      </c>
      <c r="C38" s="160">
        <v>185586</v>
      </c>
      <c r="D38" s="161">
        <v>2204963.48</v>
      </c>
      <c r="E38" s="160">
        <v>1280771.67</v>
      </c>
      <c r="F38" s="160">
        <v>1280771.67</v>
      </c>
      <c r="G38" s="161">
        <v>924191.81</v>
      </c>
    </row>
    <row r="39" spans="1:7" x14ac:dyDescent="0.25">
      <c r="A39" s="63" t="s">
        <v>622</v>
      </c>
      <c r="B39" s="160">
        <v>1234257.22</v>
      </c>
      <c r="C39" s="160">
        <v>-182703.2</v>
      </c>
      <c r="D39" s="161">
        <v>1051554.02</v>
      </c>
      <c r="E39" s="160">
        <v>554752.99</v>
      </c>
      <c r="F39" s="160">
        <v>553464.23</v>
      </c>
      <c r="G39" s="161">
        <v>496801.03</v>
      </c>
    </row>
    <row r="40" spans="1:7" x14ac:dyDescent="0.25">
      <c r="A40" s="63" t="s">
        <v>623</v>
      </c>
      <c r="B40" s="160">
        <v>8871499.2100000009</v>
      </c>
      <c r="C40" s="160">
        <v>855031.48</v>
      </c>
      <c r="D40" s="161">
        <v>9726530.6899999995</v>
      </c>
      <c r="E40" s="160">
        <v>6455487.9000000004</v>
      </c>
      <c r="F40" s="160">
        <v>6455487.6600000001</v>
      </c>
      <c r="G40" s="161">
        <v>3271042.79</v>
      </c>
    </row>
    <row r="41" spans="1:7" x14ac:dyDescent="0.25">
      <c r="A41" s="63" t="s">
        <v>624</v>
      </c>
      <c r="B41" s="160">
        <v>972358.07</v>
      </c>
      <c r="C41" s="160">
        <v>246734.52</v>
      </c>
      <c r="D41" s="161">
        <v>1219092.5900000001</v>
      </c>
      <c r="E41" s="160">
        <v>467823.62</v>
      </c>
      <c r="F41" s="160">
        <v>467823.62</v>
      </c>
      <c r="G41" s="161">
        <v>751268.97</v>
      </c>
    </row>
    <row r="42" spans="1:7" x14ac:dyDescent="0.25">
      <c r="A42" s="63" t="s">
        <v>625</v>
      </c>
      <c r="B42" s="160">
        <v>6231593.7699999996</v>
      </c>
      <c r="C42" s="160">
        <v>-2692696.58</v>
      </c>
      <c r="D42" s="161">
        <v>3538897.19</v>
      </c>
      <c r="E42" s="160">
        <v>2108341.69</v>
      </c>
      <c r="F42" s="160">
        <v>2108341.69</v>
      </c>
      <c r="G42" s="161">
        <v>1430555.5</v>
      </c>
    </row>
    <row r="43" spans="1:7" x14ac:dyDescent="0.25">
      <c r="A43" s="63" t="s">
        <v>626</v>
      </c>
      <c r="B43" s="160">
        <v>13886018.75</v>
      </c>
      <c r="C43" s="160">
        <v>311444.34000000003</v>
      </c>
      <c r="D43" s="161">
        <v>14197463.09</v>
      </c>
      <c r="E43" s="160">
        <v>12568052.26</v>
      </c>
      <c r="F43" s="160">
        <v>12487242.02</v>
      </c>
      <c r="G43" s="161">
        <v>1629410.83</v>
      </c>
    </row>
    <row r="44" spans="1:7" x14ac:dyDescent="0.25">
      <c r="A44" s="63" t="s">
        <v>627</v>
      </c>
      <c r="B44" s="160">
        <v>1221440.6200000001</v>
      </c>
      <c r="C44" s="160">
        <v>94914.25</v>
      </c>
      <c r="D44" s="161">
        <v>1316354.8700000001</v>
      </c>
      <c r="E44" s="160">
        <v>880232.62</v>
      </c>
      <c r="F44" s="160">
        <v>872210.86</v>
      </c>
      <c r="G44" s="161">
        <v>436122.25</v>
      </c>
    </row>
    <row r="45" spans="1:7" x14ac:dyDescent="0.25">
      <c r="A45" s="63" t="s">
        <v>628</v>
      </c>
      <c r="B45" s="160">
        <v>1110038.01</v>
      </c>
      <c r="C45" s="160">
        <v>14029475.51</v>
      </c>
      <c r="D45" s="161">
        <v>15139513.52</v>
      </c>
      <c r="E45" s="160">
        <v>11503220.449999999</v>
      </c>
      <c r="F45" s="160">
        <v>11503220.449999999</v>
      </c>
      <c r="G45" s="161">
        <v>3636293.07</v>
      </c>
    </row>
    <row r="46" spans="1:7" x14ac:dyDescent="0.25">
      <c r="A46" s="63" t="s">
        <v>637</v>
      </c>
      <c r="B46" s="160">
        <v>0</v>
      </c>
      <c r="C46" s="160">
        <v>127107.26</v>
      </c>
      <c r="D46" s="161">
        <v>127107.26</v>
      </c>
      <c r="E46" s="160">
        <v>100788.51</v>
      </c>
      <c r="F46" s="160">
        <v>100788.51</v>
      </c>
      <c r="G46" s="161">
        <v>26318.75</v>
      </c>
    </row>
    <row r="47" spans="1:7" x14ac:dyDescent="0.25">
      <c r="A47" s="63" t="s">
        <v>629</v>
      </c>
      <c r="B47" s="160">
        <v>1627958.92</v>
      </c>
      <c r="C47" s="160">
        <v>90929.600000000006</v>
      </c>
      <c r="D47" s="161">
        <v>1718888.52</v>
      </c>
      <c r="E47" s="160">
        <v>1046591.32</v>
      </c>
      <c r="F47" s="160">
        <v>1046591.32</v>
      </c>
      <c r="G47" s="161">
        <v>672297.2</v>
      </c>
    </row>
    <row r="48" spans="1:7" x14ac:dyDescent="0.25">
      <c r="A48" s="63" t="s">
        <v>630</v>
      </c>
      <c r="B48" s="160">
        <v>303518.84000000003</v>
      </c>
      <c r="C48" s="160">
        <v>25063.68</v>
      </c>
      <c r="D48" s="161">
        <v>328582.52</v>
      </c>
      <c r="E48" s="160">
        <v>200899.56</v>
      </c>
      <c r="F48" s="160">
        <v>199679.72</v>
      </c>
      <c r="G48" s="161">
        <v>127682.96</v>
      </c>
    </row>
    <row r="49" spans="1:7" x14ac:dyDescent="0.25">
      <c r="A49" s="63" t="s">
        <v>631</v>
      </c>
      <c r="B49" s="160">
        <v>441253.15</v>
      </c>
      <c r="C49" s="160">
        <v>89881.600000000006</v>
      </c>
      <c r="D49" s="161">
        <v>531134.75</v>
      </c>
      <c r="E49" s="160">
        <v>331843.68</v>
      </c>
      <c r="F49" s="160">
        <v>331843.67</v>
      </c>
      <c r="G49" s="161">
        <v>199291.07</v>
      </c>
    </row>
    <row r="50" spans="1:7" x14ac:dyDescent="0.25">
      <c r="A50" s="63" t="s">
        <v>632</v>
      </c>
      <c r="B50" s="160">
        <v>251138.16</v>
      </c>
      <c r="C50" s="160">
        <v>47350</v>
      </c>
      <c r="D50" s="161">
        <v>298488.15999999997</v>
      </c>
      <c r="E50" s="160">
        <v>178389.94</v>
      </c>
      <c r="F50" s="160">
        <v>178389.94</v>
      </c>
      <c r="G50" s="161">
        <v>120098.22</v>
      </c>
    </row>
    <row r="51" spans="1:7" x14ac:dyDescent="0.25">
      <c r="A51" s="63" t="s">
        <v>633</v>
      </c>
      <c r="B51" s="160">
        <v>221858.65</v>
      </c>
      <c r="C51" s="160">
        <v>55859.09</v>
      </c>
      <c r="D51" s="161">
        <v>277717.74</v>
      </c>
      <c r="E51" s="160">
        <v>174208.35</v>
      </c>
      <c r="F51" s="160">
        <v>174208.35</v>
      </c>
      <c r="G51" s="161">
        <v>103509.39</v>
      </c>
    </row>
    <row r="52" spans="1:7" x14ac:dyDescent="0.25">
      <c r="A52" s="63" t="s">
        <v>634</v>
      </c>
      <c r="B52" s="160">
        <v>119196.6</v>
      </c>
      <c r="C52" s="160">
        <v>0</v>
      </c>
      <c r="D52" s="161">
        <v>119196.6</v>
      </c>
      <c r="E52" s="160">
        <v>72924.83</v>
      </c>
      <c r="F52" s="160">
        <v>72924.83</v>
      </c>
      <c r="G52" s="161">
        <v>46271.77</v>
      </c>
    </row>
    <row r="53" spans="1:7" x14ac:dyDescent="0.25">
      <c r="A53" s="63" t="s">
        <v>635</v>
      </c>
      <c r="B53" s="160">
        <v>198014.97</v>
      </c>
      <c r="C53" s="160">
        <v>0</v>
      </c>
      <c r="D53" s="161">
        <v>198014.97</v>
      </c>
      <c r="E53" s="160">
        <v>127668.51</v>
      </c>
      <c r="F53" s="160">
        <v>127668.51</v>
      </c>
      <c r="G53" s="161">
        <v>70346.460000000006</v>
      </c>
    </row>
    <row r="54" spans="1:7" x14ac:dyDescent="0.25">
      <c r="A54" s="63" t="s">
        <v>636</v>
      </c>
      <c r="B54" s="160">
        <v>12000000</v>
      </c>
      <c r="C54" s="160">
        <v>-5437743</v>
      </c>
      <c r="D54" s="161">
        <v>6562257</v>
      </c>
      <c r="E54" s="160">
        <v>6056877</v>
      </c>
      <c r="F54" s="160">
        <v>6056877</v>
      </c>
      <c r="G54" s="161">
        <v>505380</v>
      </c>
    </row>
    <row r="55" spans="1:7" x14ac:dyDescent="0.25">
      <c r="A55" s="31" t="s">
        <v>153</v>
      </c>
      <c r="B55" s="49"/>
      <c r="C55" s="49"/>
      <c r="D55" s="49"/>
      <c r="E55" s="49"/>
      <c r="F55" s="49"/>
      <c r="G55" s="49"/>
    </row>
    <row r="56" spans="1:7" x14ac:dyDescent="0.25">
      <c r="A56" s="3" t="s">
        <v>389</v>
      </c>
      <c r="B56" s="4">
        <f>SUM(B57:B74)</f>
        <v>149964384.47999999</v>
      </c>
      <c r="C56" s="4">
        <f t="shared" ref="C56:G56" si="1">SUM(C57:C74)</f>
        <v>1842185.450000003</v>
      </c>
      <c r="D56" s="4">
        <f t="shared" si="1"/>
        <v>151806569.93000001</v>
      </c>
      <c r="E56" s="4">
        <f t="shared" si="1"/>
        <v>75831266.859999999</v>
      </c>
      <c r="F56" s="4">
        <f t="shared" si="1"/>
        <v>75831266.859999999</v>
      </c>
      <c r="G56" s="4">
        <f t="shared" si="1"/>
        <v>75975303.070000008</v>
      </c>
    </row>
    <row r="57" spans="1:7" x14ac:dyDescent="0.25">
      <c r="A57" s="63" t="s">
        <v>596</v>
      </c>
      <c r="B57" s="75">
        <v>800000</v>
      </c>
      <c r="C57" s="75">
        <v>40000</v>
      </c>
      <c r="D57" s="75">
        <v>840000</v>
      </c>
      <c r="E57" s="75">
        <v>520000</v>
      </c>
      <c r="F57" s="75">
        <v>520000</v>
      </c>
      <c r="G57" s="75">
        <v>320000</v>
      </c>
    </row>
    <row r="58" spans="1:7" x14ac:dyDescent="0.25">
      <c r="A58" s="63" t="s">
        <v>602</v>
      </c>
      <c r="B58" s="75">
        <v>228000</v>
      </c>
      <c r="C58" s="75">
        <v>0</v>
      </c>
      <c r="D58" s="75">
        <v>228000</v>
      </c>
      <c r="E58" s="75">
        <v>52002.6</v>
      </c>
      <c r="F58" s="75">
        <v>52002.6</v>
      </c>
      <c r="G58" s="75">
        <v>175997.4</v>
      </c>
    </row>
    <row r="59" spans="1:7" x14ac:dyDescent="0.25">
      <c r="A59" s="63" t="s">
        <v>603</v>
      </c>
      <c r="B59" s="75">
        <v>0</v>
      </c>
      <c r="C59" s="75">
        <v>2051605.82</v>
      </c>
      <c r="D59" s="75">
        <v>2051605.82</v>
      </c>
      <c r="E59" s="75">
        <v>1775456</v>
      </c>
      <c r="F59" s="75">
        <v>1775456</v>
      </c>
      <c r="G59" s="75">
        <v>276149.82</v>
      </c>
    </row>
    <row r="60" spans="1:7" x14ac:dyDescent="0.25">
      <c r="A60" s="63" t="s">
        <v>608</v>
      </c>
      <c r="B60" s="75">
        <v>53220924.549999997</v>
      </c>
      <c r="C60" s="75">
        <v>-12950405.689999999</v>
      </c>
      <c r="D60" s="75">
        <v>40270518.859999999</v>
      </c>
      <c r="E60" s="75">
        <v>7392442.3099999996</v>
      </c>
      <c r="F60" s="75">
        <v>7392442.3099999996</v>
      </c>
      <c r="G60" s="75">
        <v>32878076.550000001</v>
      </c>
    </row>
    <row r="61" spans="1:7" x14ac:dyDescent="0.25">
      <c r="A61" s="63" t="s">
        <v>610</v>
      </c>
      <c r="B61" s="75">
        <v>289260.83</v>
      </c>
      <c r="C61" s="75">
        <v>4823993.95</v>
      </c>
      <c r="D61" s="75">
        <v>5113254.78</v>
      </c>
      <c r="E61" s="75">
        <v>4823993.95</v>
      </c>
      <c r="F61" s="75">
        <v>4823993.95</v>
      </c>
      <c r="G61" s="75">
        <v>289260.83</v>
      </c>
    </row>
    <row r="62" spans="1:7" x14ac:dyDescent="0.25">
      <c r="A62" s="63" t="s">
        <v>612</v>
      </c>
      <c r="B62" s="75">
        <v>15877554.5</v>
      </c>
      <c r="C62" s="75">
        <v>5198902.99</v>
      </c>
      <c r="D62" s="75">
        <v>21076457.489999998</v>
      </c>
      <c r="E62" s="75">
        <v>14423843.960000001</v>
      </c>
      <c r="F62" s="75">
        <v>14423843.960000001</v>
      </c>
      <c r="G62" s="75">
        <v>6652613.5300000003</v>
      </c>
    </row>
    <row r="63" spans="1:7" x14ac:dyDescent="0.25">
      <c r="A63" s="63" t="s">
        <v>613</v>
      </c>
      <c r="B63" s="75">
        <v>0</v>
      </c>
      <c r="C63" s="75">
        <v>222237.38</v>
      </c>
      <c r="D63" s="75">
        <v>222237.38</v>
      </c>
      <c r="E63" s="75">
        <v>222237.38</v>
      </c>
      <c r="F63" s="75">
        <v>222237.38</v>
      </c>
      <c r="G63" s="75">
        <v>0</v>
      </c>
    </row>
    <row r="64" spans="1:7" x14ac:dyDescent="0.25">
      <c r="A64" s="63" t="s">
        <v>614</v>
      </c>
      <c r="B64" s="75">
        <v>0</v>
      </c>
      <c r="C64" s="75">
        <v>7155671.1500000004</v>
      </c>
      <c r="D64" s="75">
        <v>7155671.1500000004</v>
      </c>
      <c r="E64" s="75">
        <v>4991983.6500000004</v>
      </c>
      <c r="F64" s="75">
        <v>4991983.6500000004</v>
      </c>
      <c r="G64" s="75">
        <v>2163687.5</v>
      </c>
    </row>
    <row r="65" spans="1:7" x14ac:dyDescent="0.25">
      <c r="A65" s="63" t="s">
        <v>617</v>
      </c>
      <c r="B65" s="75">
        <v>160000</v>
      </c>
      <c r="C65" s="75">
        <v>0</v>
      </c>
      <c r="D65" s="75">
        <v>160000</v>
      </c>
      <c r="E65" s="75">
        <v>0</v>
      </c>
      <c r="F65" s="75">
        <v>0</v>
      </c>
      <c r="G65" s="75">
        <v>160000</v>
      </c>
    </row>
    <row r="66" spans="1:7" x14ac:dyDescent="0.25">
      <c r="A66" s="63" t="s">
        <v>620</v>
      </c>
      <c r="B66" s="75">
        <v>100000</v>
      </c>
      <c r="C66" s="75">
        <v>0</v>
      </c>
      <c r="D66" s="75">
        <v>100000</v>
      </c>
      <c r="E66" s="75">
        <v>0</v>
      </c>
      <c r="F66" s="75">
        <v>0</v>
      </c>
      <c r="G66" s="75">
        <v>100000</v>
      </c>
    </row>
    <row r="67" spans="1:7" x14ac:dyDescent="0.25">
      <c r="A67" s="63" t="s">
        <v>622</v>
      </c>
      <c r="B67" s="75">
        <v>350000</v>
      </c>
      <c r="C67" s="75">
        <v>0</v>
      </c>
      <c r="D67" s="75">
        <v>350000</v>
      </c>
      <c r="E67" s="75">
        <v>0</v>
      </c>
      <c r="F67" s="75">
        <v>0</v>
      </c>
      <c r="G67" s="75">
        <v>350000</v>
      </c>
    </row>
    <row r="68" spans="1:7" x14ac:dyDescent="0.25">
      <c r="A68" s="63" t="s">
        <v>623</v>
      </c>
      <c r="B68" s="75">
        <v>45000</v>
      </c>
      <c r="C68" s="75">
        <v>50000</v>
      </c>
      <c r="D68" s="75">
        <v>95000</v>
      </c>
      <c r="E68" s="75">
        <v>50000</v>
      </c>
      <c r="F68" s="75">
        <v>50000</v>
      </c>
      <c r="G68" s="75">
        <v>45000</v>
      </c>
    </row>
    <row r="69" spans="1:7" x14ac:dyDescent="0.25">
      <c r="A69" s="63" t="s">
        <v>624</v>
      </c>
      <c r="B69" s="75">
        <v>176470.58</v>
      </c>
      <c r="C69" s="75">
        <v>0</v>
      </c>
      <c r="D69" s="75">
        <v>176470.58</v>
      </c>
      <c r="E69" s="75">
        <v>0</v>
      </c>
      <c r="F69" s="75">
        <v>0</v>
      </c>
      <c r="G69" s="75">
        <v>176470.58</v>
      </c>
    </row>
    <row r="70" spans="1:7" x14ac:dyDescent="0.25">
      <c r="A70" s="63" t="s">
        <v>625</v>
      </c>
      <c r="B70" s="75">
        <v>2533933</v>
      </c>
      <c r="C70" s="75">
        <v>718394.71</v>
      </c>
      <c r="D70" s="75">
        <v>3252327.71</v>
      </c>
      <c r="E70" s="75">
        <v>1206575.93</v>
      </c>
      <c r="F70" s="75">
        <v>1206575.93</v>
      </c>
      <c r="G70" s="75">
        <v>2045751.78</v>
      </c>
    </row>
    <row r="71" spans="1:7" x14ac:dyDescent="0.25">
      <c r="A71" s="63" t="s">
        <v>626</v>
      </c>
      <c r="B71" s="75">
        <v>0</v>
      </c>
      <c r="C71" s="75">
        <v>3500000</v>
      </c>
      <c r="D71" s="75">
        <v>3500000</v>
      </c>
      <c r="E71" s="75">
        <v>3500000</v>
      </c>
      <c r="F71" s="75">
        <v>3500000</v>
      </c>
      <c r="G71" s="75">
        <v>0</v>
      </c>
    </row>
    <row r="72" spans="1:7" x14ac:dyDescent="0.25">
      <c r="A72" s="63" t="s">
        <v>628</v>
      </c>
      <c r="B72" s="75">
        <v>76183241.019999996</v>
      </c>
      <c r="C72" s="75">
        <v>-15612918.189999999</v>
      </c>
      <c r="D72" s="75">
        <v>60570322.829999998</v>
      </c>
      <c r="E72" s="75">
        <v>32797727.309999999</v>
      </c>
      <c r="F72" s="75">
        <v>32797727.309999999</v>
      </c>
      <c r="G72" s="75">
        <v>27772595.52</v>
      </c>
    </row>
    <row r="73" spans="1:7" x14ac:dyDescent="0.25">
      <c r="A73" s="63" t="s">
        <v>637</v>
      </c>
      <c r="B73" s="75">
        <v>0</v>
      </c>
      <c r="C73" s="75">
        <v>144703.32999999999</v>
      </c>
      <c r="D73" s="75">
        <v>144703.32999999999</v>
      </c>
      <c r="E73" s="75">
        <v>75003.77</v>
      </c>
      <c r="F73" s="75">
        <v>75003.77</v>
      </c>
      <c r="G73" s="75">
        <v>69699.56</v>
      </c>
    </row>
    <row r="74" spans="1:7" x14ac:dyDescent="0.25">
      <c r="A74" s="63" t="s">
        <v>636</v>
      </c>
      <c r="B74" s="75">
        <v>0</v>
      </c>
      <c r="C74" s="75">
        <v>6500000</v>
      </c>
      <c r="D74" s="75">
        <v>6500000</v>
      </c>
      <c r="E74" s="75">
        <v>4000000</v>
      </c>
      <c r="F74" s="75">
        <v>4000000</v>
      </c>
      <c r="G74" s="75">
        <v>2500000</v>
      </c>
    </row>
    <row r="75" spans="1:7" x14ac:dyDescent="0.25">
      <c r="A75" s="31" t="s">
        <v>153</v>
      </c>
      <c r="B75" s="49"/>
      <c r="C75" s="49"/>
      <c r="D75" s="49"/>
      <c r="E75" s="49"/>
      <c r="F75" s="49"/>
      <c r="G75" s="49"/>
    </row>
    <row r="76" spans="1:7" x14ac:dyDescent="0.25">
      <c r="A76" s="3" t="s">
        <v>385</v>
      </c>
      <c r="B76" s="4">
        <f t="shared" ref="B76:G76" si="2">SUM(B56,B9)</f>
        <v>394466755.98999995</v>
      </c>
      <c r="C76" s="4">
        <f t="shared" si="2"/>
        <v>31060423.81000001</v>
      </c>
      <c r="D76" s="4">
        <f t="shared" si="2"/>
        <v>425527179.80000001</v>
      </c>
      <c r="E76" s="4">
        <f t="shared" si="2"/>
        <v>270179871.67999995</v>
      </c>
      <c r="F76" s="4">
        <f t="shared" si="2"/>
        <v>269543170.01999992</v>
      </c>
      <c r="G76" s="4">
        <f t="shared" si="2"/>
        <v>155347308.11999997</v>
      </c>
    </row>
    <row r="77" spans="1:7" x14ac:dyDescent="0.25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55:G56 B9:G9 B75:G76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9:G9 B55:G5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1" zoomScale="75" zoomScaleNormal="75" workbookViewId="0">
      <selection activeCell="B42" sqref="B42:G4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7" t="s">
        <v>390</v>
      </c>
      <c r="B1" s="188"/>
      <c r="C1" s="188"/>
      <c r="D1" s="188"/>
      <c r="E1" s="188"/>
      <c r="F1" s="188"/>
      <c r="G1" s="188"/>
    </row>
    <row r="2" spans="1:7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391</v>
      </c>
      <c r="B3" s="114"/>
      <c r="C3" s="114"/>
      <c r="D3" s="114"/>
      <c r="E3" s="114"/>
      <c r="F3" s="114"/>
      <c r="G3" s="115"/>
    </row>
    <row r="4" spans="1:7" x14ac:dyDescent="0.25">
      <c r="A4" s="113" t="s">
        <v>392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6" t="s">
        <v>6</v>
      </c>
      <c r="B7" s="184" t="s">
        <v>304</v>
      </c>
      <c r="C7" s="185"/>
      <c r="D7" s="185"/>
      <c r="E7" s="185"/>
      <c r="F7" s="186"/>
      <c r="G7" s="180" t="s">
        <v>393</v>
      </c>
    </row>
    <row r="8" spans="1:7" ht="30" x14ac:dyDescent="0.25">
      <c r="A8" s="177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79"/>
    </row>
    <row r="9" spans="1:7" ht="16.5" customHeight="1" x14ac:dyDescent="0.25">
      <c r="A9" s="26" t="s">
        <v>395</v>
      </c>
      <c r="B9" s="30">
        <v>244502371.50999999</v>
      </c>
      <c r="C9" s="30">
        <v>29218238.359999999</v>
      </c>
      <c r="D9" s="30">
        <v>273720609.87</v>
      </c>
      <c r="E9" s="30">
        <v>194348604.81999999</v>
      </c>
      <c r="F9" s="30">
        <v>193711903.16</v>
      </c>
      <c r="G9" s="30">
        <v>79372005.049999997</v>
      </c>
    </row>
    <row r="10" spans="1:7" ht="15" customHeight="1" x14ac:dyDescent="0.25">
      <c r="A10" s="58" t="s">
        <v>396</v>
      </c>
      <c r="B10" s="47">
        <v>138049738.38</v>
      </c>
      <c r="C10" s="47">
        <v>7371647.2599999998</v>
      </c>
      <c r="D10" s="47">
        <v>145421385.63999999</v>
      </c>
      <c r="E10" s="47">
        <v>106416816.87</v>
      </c>
      <c r="F10" s="47">
        <v>105962445.98</v>
      </c>
      <c r="G10" s="47">
        <v>39004568.770000003</v>
      </c>
    </row>
    <row r="11" spans="1:7" x14ac:dyDescent="0.25">
      <c r="A11" s="77" t="s">
        <v>397</v>
      </c>
      <c r="B11" s="47">
        <v>7064103.3799999999</v>
      </c>
      <c r="C11" s="47">
        <v>966194.76</v>
      </c>
      <c r="D11" s="47">
        <v>8030298.1399999997</v>
      </c>
      <c r="E11" s="47">
        <v>4936619.24</v>
      </c>
      <c r="F11" s="47">
        <v>4936619.24</v>
      </c>
      <c r="G11" s="47">
        <v>3093678.9</v>
      </c>
    </row>
    <row r="12" spans="1:7" x14ac:dyDescent="0.25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399</v>
      </c>
      <c r="B13" s="47">
        <v>19194367.260000002</v>
      </c>
      <c r="C13" s="47">
        <v>-3792591.17</v>
      </c>
      <c r="D13" s="47">
        <v>15401776.09</v>
      </c>
      <c r="E13" s="47">
        <v>11558813.609999999</v>
      </c>
      <c r="F13" s="47">
        <v>11543749.09</v>
      </c>
      <c r="G13" s="47">
        <v>3842962.48</v>
      </c>
    </row>
    <row r="14" spans="1:7" x14ac:dyDescent="0.25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401</v>
      </c>
      <c r="B15" s="47">
        <v>46745796.229999997</v>
      </c>
      <c r="C15" s="47">
        <v>1853800.08</v>
      </c>
      <c r="D15" s="47">
        <v>48599596.310000002</v>
      </c>
      <c r="E15" s="47">
        <v>32243022.5</v>
      </c>
      <c r="F15" s="47">
        <v>32157704.07</v>
      </c>
      <c r="G15" s="47">
        <v>16356573.810000001</v>
      </c>
    </row>
    <row r="16" spans="1:7" x14ac:dyDescent="0.25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403</v>
      </c>
      <c r="B17" s="47">
        <v>1110038.01</v>
      </c>
      <c r="C17" s="47">
        <v>14156582.77</v>
      </c>
      <c r="D17" s="47">
        <v>15266620.779999999</v>
      </c>
      <c r="E17" s="47">
        <v>11604008.960000001</v>
      </c>
      <c r="F17" s="47">
        <v>11604008.960000001</v>
      </c>
      <c r="G17" s="47">
        <v>3662611.82</v>
      </c>
    </row>
    <row r="18" spans="1:7" x14ac:dyDescent="0.25">
      <c r="A18" s="77" t="s">
        <v>404</v>
      </c>
      <c r="B18" s="47">
        <v>63935433.5</v>
      </c>
      <c r="C18" s="47">
        <v>-5812339.1799999997</v>
      </c>
      <c r="D18" s="47">
        <v>58123094.32</v>
      </c>
      <c r="E18" s="47">
        <v>46074352.560000002</v>
      </c>
      <c r="F18" s="47">
        <v>45720364.619999997</v>
      </c>
      <c r="G18" s="47">
        <v>12048741.76</v>
      </c>
    </row>
    <row r="19" spans="1:7" x14ac:dyDescent="0.25">
      <c r="A19" s="58" t="s">
        <v>405</v>
      </c>
      <c r="B19" s="47">
        <v>101898998.43000001</v>
      </c>
      <c r="C19" s="47">
        <v>22435868.920000002</v>
      </c>
      <c r="D19" s="47">
        <v>124334867.34999999</v>
      </c>
      <c r="E19" s="47">
        <v>85625063.290000007</v>
      </c>
      <c r="F19" s="47">
        <v>85444021.280000001</v>
      </c>
      <c r="G19" s="47">
        <v>38709804.060000002</v>
      </c>
    </row>
    <row r="20" spans="1:7" x14ac:dyDescent="0.25">
      <c r="A20" s="77" t="s">
        <v>406</v>
      </c>
      <c r="B20" s="47">
        <v>2560877.2200000002</v>
      </c>
      <c r="C20" s="47">
        <v>669865.4</v>
      </c>
      <c r="D20" s="47">
        <v>3230742.62</v>
      </c>
      <c r="E20" s="47">
        <v>1779481.39</v>
      </c>
      <c r="F20" s="47">
        <v>1779481.39</v>
      </c>
      <c r="G20" s="47">
        <v>1451261.23</v>
      </c>
    </row>
    <row r="21" spans="1:7" x14ac:dyDescent="0.25">
      <c r="A21" s="77" t="s">
        <v>407</v>
      </c>
      <c r="B21" s="47">
        <v>58242199.93</v>
      </c>
      <c r="C21" s="47">
        <v>29009008.620000001</v>
      </c>
      <c r="D21" s="47">
        <v>87251208.549999997</v>
      </c>
      <c r="E21" s="47">
        <v>61766417.670000002</v>
      </c>
      <c r="F21" s="47">
        <v>61598862.530000001</v>
      </c>
      <c r="G21" s="47">
        <v>25484790.879999999</v>
      </c>
    </row>
    <row r="22" spans="1:7" x14ac:dyDescent="0.25">
      <c r="A22" s="77" t="s">
        <v>408</v>
      </c>
      <c r="B22" s="47">
        <v>1221440.6200000001</v>
      </c>
      <c r="C22" s="47">
        <v>94914.25</v>
      </c>
      <c r="D22" s="47">
        <v>1316354.8700000001</v>
      </c>
      <c r="E22" s="47">
        <v>880232.62</v>
      </c>
      <c r="F22" s="47">
        <v>872210.86</v>
      </c>
      <c r="G22" s="47">
        <v>436122.25</v>
      </c>
    </row>
    <row r="23" spans="1:7" x14ac:dyDescent="0.25">
      <c r="A23" s="77" t="s">
        <v>409</v>
      </c>
      <c r="B23" s="47">
        <v>14627745.15</v>
      </c>
      <c r="C23" s="47">
        <v>1072223.52</v>
      </c>
      <c r="D23" s="47">
        <v>15699968.67</v>
      </c>
      <c r="E23" s="47">
        <v>10184889.310000001</v>
      </c>
      <c r="F23" s="47">
        <v>10182489.060000001</v>
      </c>
      <c r="G23" s="47">
        <v>5515079.3600000003</v>
      </c>
    </row>
    <row r="24" spans="1:7" x14ac:dyDescent="0.25">
      <c r="A24" s="77" t="s">
        <v>410</v>
      </c>
      <c r="B24" s="47">
        <v>7098039.25</v>
      </c>
      <c r="C24" s="47">
        <v>-3924088.8</v>
      </c>
      <c r="D24" s="47">
        <v>3173950.45</v>
      </c>
      <c r="E24" s="47">
        <v>884962.79</v>
      </c>
      <c r="F24" s="47">
        <v>884962.79</v>
      </c>
      <c r="G24" s="47">
        <v>2288987.66</v>
      </c>
    </row>
    <row r="25" spans="1:7" x14ac:dyDescent="0.25">
      <c r="A25" s="77" t="s">
        <v>411</v>
      </c>
      <c r="B25" s="47">
        <v>13626351.17</v>
      </c>
      <c r="C25" s="47">
        <v>-5211588.63</v>
      </c>
      <c r="D25" s="47">
        <v>8414762.5399999991</v>
      </c>
      <c r="E25" s="47">
        <v>7202071.5999999996</v>
      </c>
      <c r="F25" s="47">
        <v>7200851.75</v>
      </c>
      <c r="G25" s="47">
        <v>1212690.94</v>
      </c>
    </row>
    <row r="26" spans="1:7" x14ac:dyDescent="0.25">
      <c r="A26" s="77" t="s">
        <v>412</v>
      </c>
      <c r="B26" s="47">
        <v>4522345.09</v>
      </c>
      <c r="C26" s="47">
        <v>725534.56</v>
      </c>
      <c r="D26" s="47">
        <v>5247879.6500000004</v>
      </c>
      <c r="E26" s="47">
        <v>2927007.91</v>
      </c>
      <c r="F26" s="47">
        <v>2925162.9</v>
      </c>
      <c r="G26" s="47">
        <v>2320871.7400000002</v>
      </c>
    </row>
    <row r="27" spans="1:7" x14ac:dyDescent="0.25">
      <c r="A27" s="58" t="s">
        <v>413</v>
      </c>
      <c r="B27" s="47">
        <v>4553634.7</v>
      </c>
      <c r="C27" s="47">
        <v>-589277.81999999995</v>
      </c>
      <c r="D27" s="47">
        <v>3964356.88</v>
      </c>
      <c r="E27" s="47">
        <v>2306724.66</v>
      </c>
      <c r="F27" s="47">
        <v>2305435.9</v>
      </c>
      <c r="G27" s="47">
        <v>1657632.22</v>
      </c>
    </row>
    <row r="28" spans="1:7" x14ac:dyDescent="0.25">
      <c r="A28" s="80" t="s">
        <v>414</v>
      </c>
      <c r="B28" s="47">
        <v>2019377.48</v>
      </c>
      <c r="C28" s="47">
        <v>185586</v>
      </c>
      <c r="D28" s="47">
        <v>2204963.48</v>
      </c>
      <c r="E28" s="47">
        <v>1280771.67</v>
      </c>
      <c r="F28" s="47">
        <v>1280771.67</v>
      </c>
      <c r="G28" s="47">
        <v>924191.81</v>
      </c>
    </row>
    <row r="29" spans="1:7" x14ac:dyDescent="0.25">
      <c r="A29" s="77" t="s">
        <v>415</v>
      </c>
      <c r="B29" s="47">
        <v>1300000</v>
      </c>
      <c r="C29" s="47">
        <v>-592160.62</v>
      </c>
      <c r="D29" s="47">
        <v>707839.38</v>
      </c>
      <c r="E29" s="47">
        <v>471200</v>
      </c>
      <c r="F29" s="47">
        <v>471200</v>
      </c>
      <c r="G29" s="47">
        <v>236639.38</v>
      </c>
    </row>
    <row r="30" spans="1:7" x14ac:dyDescent="0.25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420</v>
      </c>
      <c r="B34" s="47">
        <v>1234257.22</v>
      </c>
      <c r="C34" s="47">
        <v>-182703.2</v>
      </c>
      <c r="D34" s="47">
        <v>1051554.02</v>
      </c>
      <c r="E34" s="47">
        <v>554752.99</v>
      </c>
      <c r="F34" s="47">
        <v>553464.23</v>
      </c>
      <c r="G34" s="47">
        <v>496801.03</v>
      </c>
    </row>
    <row r="35" spans="1:7" ht="14.45" customHeight="1" x14ac:dyDescent="0.25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428</v>
      </c>
      <c r="B43" s="4">
        <v>149964384.47999999</v>
      </c>
      <c r="C43" s="4">
        <v>1842185.45</v>
      </c>
      <c r="D43" s="4">
        <v>151806569.93000001</v>
      </c>
      <c r="E43" s="4">
        <v>75831266.859999999</v>
      </c>
      <c r="F43" s="4">
        <v>75831266.859999999</v>
      </c>
      <c r="G43" s="4">
        <v>75975303.069999993</v>
      </c>
    </row>
    <row r="44" spans="1:7" x14ac:dyDescent="0.25">
      <c r="A44" s="58" t="s">
        <v>396</v>
      </c>
      <c r="B44" s="47">
        <v>76983241.019999996</v>
      </c>
      <c r="C44" s="47">
        <v>-2720937.89</v>
      </c>
      <c r="D44" s="47">
        <v>74262303.129999995</v>
      </c>
      <c r="E44" s="47">
        <v>43660170.729999997</v>
      </c>
      <c r="F44" s="47">
        <v>43660170.729999997</v>
      </c>
      <c r="G44" s="47">
        <v>30602132.399999999</v>
      </c>
    </row>
    <row r="45" spans="1:7" x14ac:dyDescent="0.25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399</v>
      </c>
      <c r="B47" s="47">
        <v>800000</v>
      </c>
      <c r="C47" s="47">
        <v>40000</v>
      </c>
      <c r="D47" s="47">
        <v>840000</v>
      </c>
      <c r="E47" s="47">
        <v>520000</v>
      </c>
      <c r="F47" s="47">
        <v>520000</v>
      </c>
      <c r="G47" s="47">
        <v>320000</v>
      </c>
    </row>
    <row r="48" spans="1:7" x14ac:dyDescent="0.25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401</v>
      </c>
      <c r="B49" s="47">
        <v>0</v>
      </c>
      <c r="C49" s="47">
        <v>2051605.82</v>
      </c>
      <c r="D49" s="47">
        <v>2051605.82</v>
      </c>
      <c r="E49" s="47">
        <v>1775456</v>
      </c>
      <c r="F49" s="47">
        <v>1775456</v>
      </c>
      <c r="G49" s="47">
        <v>276149.82</v>
      </c>
    </row>
    <row r="50" spans="1:7" x14ac:dyDescent="0.25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403</v>
      </c>
      <c r="B51" s="47">
        <v>76183241.019999996</v>
      </c>
      <c r="C51" s="47">
        <v>-15468214.859999999</v>
      </c>
      <c r="D51" s="47">
        <v>60715026.159999996</v>
      </c>
      <c r="E51" s="47">
        <v>32872731.079999998</v>
      </c>
      <c r="F51" s="47">
        <v>32872731.079999998</v>
      </c>
      <c r="G51" s="47">
        <v>27842295.079999998</v>
      </c>
    </row>
    <row r="52" spans="1:7" x14ac:dyDescent="0.25">
      <c r="A52" s="80" t="s">
        <v>404</v>
      </c>
      <c r="B52" s="47">
        <v>0</v>
      </c>
      <c r="C52" s="47">
        <v>10655671.15</v>
      </c>
      <c r="D52" s="47">
        <v>10655671.15</v>
      </c>
      <c r="E52" s="47">
        <v>8491983.6500000004</v>
      </c>
      <c r="F52" s="47">
        <v>8491983.6500000004</v>
      </c>
      <c r="G52" s="47">
        <v>2163687.5</v>
      </c>
    </row>
    <row r="53" spans="1:7" x14ac:dyDescent="0.25">
      <c r="A53" s="58" t="s">
        <v>405</v>
      </c>
      <c r="B53" s="47">
        <v>70097210.459999993</v>
      </c>
      <c r="C53" s="47">
        <v>6447253.8499999996</v>
      </c>
      <c r="D53" s="47">
        <v>76544464.310000002</v>
      </c>
      <c r="E53" s="47">
        <v>31699896.129999999</v>
      </c>
      <c r="F53" s="47">
        <v>31699896.129999999</v>
      </c>
      <c r="G53" s="47">
        <v>44844568.18</v>
      </c>
    </row>
    <row r="54" spans="1:7" x14ac:dyDescent="0.25">
      <c r="A54" s="80" t="s">
        <v>406</v>
      </c>
      <c r="B54" s="47">
        <v>0</v>
      </c>
      <c r="C54" s="47">
        <v>11218213.24</v>
      </c>
      <c r="D54" s="47">
        <v>11218213.24</v>
      </c>
      <c r="E54" s="47">
        <v>0</v>
      </c>
      <c r="F54" s="47">
        <v>0</v>
      </c>
      <c r="G54" s="47">
        <v>11218213.24</v>
      </c>
    </row>
    <row r="55" spans="1:7" x14ac:dyDescent="0.25">
      <c r="A55" s="80" t="s">
        <v>407</v>
      </c>
      <c r="B55" s="47">
        <v>69098479.049999997</v>
      </c>
      <c r="C55" s="47">
        <v>-11320959.390000001</v>
      </c>
      <c r="D55" s="47">
        <v>57777519.659999996</v>
      </c>
      <c r="E55" s="47">
        <v>27597893.530000001</v>
      </c>
      <c r="F55" s="47">
        <v>27597893.530000001</v>
      </c>
      <c r="G55" s="47">
        <v>30179626.129999999</v>
      </c>
    </row>
    <row r="56" spans="1:7" x14ac:dyDescent="0.25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409</v>
      </c>
      <c r="B57" s="47">
        <v>205000</v>
      </c>
      <c r="C57" s="47">
        <v>50000</v>
      </c>
      <c r="D57" s="47">
        <v>255000</v>
      </c>
      <c r="E57" s="47">
        <v>50000</v>
      </c>
      <c r="F57" s="47">
        <v>50000</v>
      </c>
      <c r="G57" s="47">
        <v>205000</v>
      </c>
    </row>
    <row r="58" spans="1:7" x14ac:dyDescent="0.25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411</v>
      </c>
      <c r="B59" s="47">
        <v>228000</v>
      </c>
      <c r="C59" s="47">
        <v>6500000</v>
      </c>
      <c r="D59" s="47">
        <v>6728000</v>
      </c>
      <c r="E59" s="47">
        <v>4052002.6</v>
      </c>
      <c r="F59" s="47">
        <v>4052002.6</v>
      </c>
      <c r="G59" s="47">
        <v>2675997.4</v>
      </c>
    </row>
    <row r="60" spans="1:7" x14ac:dyDescent="0.25">
      <c r="A60" s="80" t="s">
        <v>412</v>
      </c>
      <c r="B60" s="47">
        <v>565731.41</v>
      </c>
      <c r="C60" s="47">
        <v>0</v>
      </c>
      <c r="D60" s="47">
        <v>565731.41</v>
      </c>
      <c r="E60" s="47">
        <v>0</v>
      </c>
      <c r="F60" s="47">
        <v>0</v>
      </c>
      <c r="G60" s="47">
        <v>565731.41</v>
      </c>
    </row>
    <row r="61" spans="1:7" x14ac:dyDescent="0.25">
      <c r="A61" s="58" t="s">
        <v>413</v>
      </c>
      <c r="B61" s="47">
        <v>2883933</v>
      </c>
      <c r="C61" s="47">
        <v>-1884130.51</v>
      </c>
      <c r="D61" s="47">
        <v>999802.49</v>
      </c>
      <c r="E61" s="47">
        <v>471200</v>
      </c>
      <c r="F61" s="47">
        <v>471200</v>
      </c>
      <c r="G61" s="47">
        <v>528602.49</v>
      </c>
    </row>
    <row r="62" spans="1:7" x14ac:dyDescent="0.25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415</v>
      </c>
      <c r="B63" s="47">
        <v>2533933</v>
      </c>
      <c r="C63" s="47">
        <v>-1884130.51</v>
      </c>
      <c r="D63" s="47">
        <v>649802.49</v>
      </c>
      <c r="E63" s="47">
        <v>471200</v>
      </c>
      <c r="F63" s="47">
        <v>471200</v>
      </c>
      <c r="G63" s="47">
        <v>178602.49</v>
      </c>
    </row>
    <row r="64" spans="1:7" x14ac:dyDescent="0.25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420</v>
      </c>
      <c r="B68" s="47">
        <v>350000</v>
      </c>
      <c r="C68" s="47">
        <v>0</v>
      </c>
      <c r="D68" s="47">
        <v>350000</v>
      </c>
      <c r="E68" s="47">
        <v>0</v>
      </c>
      <c r="F68" s="47">
        <v>0</v>
      </c>
      <c r="G68" s="47">
        <v>350000</v>
      </c>
    </row>
    <row r="69" spans="1:7" x14ac:dyDescent="0.25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423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v>394466755.99000001</v>
      </c>
      <c r="C77" s="4">
        <v>31060423.809999999</v>
      </c>
      <c r="D77" s="4">
        <v>425527179.80000001</v>
      </c>
      <c r="E77" s="4">
        <v>270179871.68000001</v>
      </c>
      <c r="F77" s="4">
        <v>269543170.01999998</v>
      </c>
      <c r="G77" s="4">
        <v>155347308.12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E33" sqref="E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1" t="s">
        <v>429</v>
      </c>
      <c r="B1" s="173"/>
      <c r="C1" s="173"/>
      <c r="D1" s="173"/>
      <c r="E1" s="173"/>
      <c r="F1" s="173"/>
      <c r="G1" s="174"/>
    </row>
    <row r="2" spans="1:7" x14ac:dyDescent="0.25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6" t="s">
        <v>431</v>
      </c>
      <c r="B7" s="179" t="s">
        <v>304</v>
      </c>
      <c r="C7" s="179"/>
      <c r="D7" s="179"/>
      <c r="E7" s="179"/>
      <c r="F7" s="179"/>
      <c r="G7" s="179" t="s">
        <v>305</v>
      </c>
    </row>
    <row r="8" spans="1:7" ht="30" x14ac:dyDescent="0.25">
      <c r="A8" s="177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89"/>
    </row>
    <row r="9" spans="1:7" ht="15.75" customHeight="1" x14ac:dyDescent="0.25">
      <c r="A9" s="26" t="s">
        <v>432</v>
      </c>
      <c r="B9" s="119">
        <v>120274718</v>
      </c>
      <c r="C9" s="119">
        <v>10829613</v>
      </c>
      <c r="D9" s="119">
        <v>131104331</v>
      </c>
      <c r="E9" s="119">
        <v>88773081</v>
      </c>
      <c r="F9" s="119">
        <v>88523156</v>
      </c>
      <c r="G9" s="119">
        <v>42331250</v>
      </c>
    </row>
    <row r="10" spans="1:7" x14ac:dyDescent="0.25">
      <c r="A10" s="58" t="s">
        <v>433</v>
      </c>
      <c r="B10" s="75">
        <v>120274718.12</v>
      </c>
      <c r="C10" s="75">
        <v>10829612.59</v>
      </c>
      <c r="D10" s="75">
        <v>131104330.70999999</v>
      </c>
      <c r="E10" s="75">
        <v>88773080.620000005</v>
      </c>
      <c r="F10" s="75">
        <v>88523155.709999993</v>
      </c>
      <c r="G10" s="76">
        <v>42331250.090000004</v>
      </c>
    </row>
    <row r="11" spans="1:7" ht="15.75" customHeight="1" x14ac:dyDescent="0.25">
      <c r="A11" s="58" t="s">
        <v>434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0">D11-E11</f>
        <v>0</v>
      </c>
    </row>
    <row r="12" spans="1:7" x14ac:dyDescent="0.25">
      <c r="A12" s="58" t="s">
        <v>435</v>
      </c>
      <c r="B12" s="76">
        <f>B13+B14</f>
        <v>0</v>
      </c>
      <c r="C12" s="76">
        <f t="shared" ref="C12:G12" si="1">C13+C14</f>
        <v>0</v>
      </c>
      <c r="D12" s="76">
        <f t="shared" si="1"/>
        <v>0</v>
      </c>
      <c r="E12" s="76">
        <f t="shared" si="1"/>
        <v>0</v>
      </c>
      <c r="F12" s="76">
        <f t="shared" si="1"/>
        <v>0</v>
      </c>
      <c r="G12" s="76">
        <f t="shared" si="1"/>
        <v>0</v>
      </c>
    </row>
    <row r="13" spans="1:7" x14ac:dyDescent="0.25">
      <c r="A13" s="77" t="s">
        <v>436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0"/>
        <v>0</v>
      </c>
    </row>
    <row r="14" spans="1:7" x14ac:dyDescent="0.25">
      <c r="A14" s="77" t="s">
        <v>437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0"/>
        <v>0</v>
      </c>
    </row>
    <row r="15" spans="1:7" x14ac:dyDescent="0.25">
      <c r="A15" s="58" t="s">
        <v>438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0"/>
        <v>0</v>
      </c>
    </row>
    <row r="16" spans="1:7" ht="30" x14ac:dyDescent="0.25">
      <c r="A16" s="59" t="s">
        <v>439</v>
      </c>
      <c r="B16" s="76">
        <f>B17+B18</f>
        <v>0</v>
      </c>
      <c r="C16" s="76">
        <f t="shared" ref="C16:G16" si="2">C17+C18</f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2"/>
        <v>0</v>
      </c>
    </row>
    <row r="17" spans="1:7" x14ac:dyDescent="0.25">
      <c r="A17" s="77" t="s">
        <v>440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0"/>
        <v>0</v>
      </c>
    </row>
    <row r="18" spans="1:7" x14ac:dyDescent="0.25">
      <c r="A18" s="77" t="s">
        <v>441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0"/>
        <v>0</v>
      </c>
    </row>
    <row r="19" spans="1:7" x14ac:dyDescent="0.25">
      <c r="A19" s="58" t="s">
        <v>442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0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443</v>
      </c>
      <c r="B21" s="119">
        <v>57530631.890000001</v>
      </c>
      <c r="C21" s="119">
        <v>-11834200.800000001</v>
      </c>
      <c r="D21" s="119">
        <v>45696431.090000004</v>
      </c>
      <c r="E21" s="119">
        <v>28246760.489999998</v>
      </c>
      <c r="F21" s="119">
        <v>28246760.489999998</v>
      </c>
      <c r="G21" s="119">
        <v>17449670.600000001</v>
      </c>
    </row>
    <row r="22" spans="1:7" x14ac:dyDescent="0.25">
      <c r="A22" s="58" t="s">
        <v>433</v>
      </c>
      <c r="B22" s="162">
        <v>57530631.890000001</v>
      </c>
      <c r="C22" s="162">
        <v>-11834200.800000001</v>
      </c>
      <c r="D22" s="163">
        <v>45696431.090000004</v>
      </c>
      <c r="E22" s="162">
        <v>28246760.489999998</v>
      </c>
      <c r="F22" s="162">
        <v>28246760.489999998</v>
      </c>
      <c r="G22" s="163">
        <v>17449670.600000001</v>
      </c>
    </row>
    <row r="23" spans="1:7" x14ac:dyDescent="0.25">
      <c r="A23" s="58" t="s">
        <v>434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ref="G23:G31" si="3">D23-E23</f>
        <v>0</v>
      </c>
    </row>
    <row r="24" spans="1:7" x14ac:dyDescent="0.25">
      <c r="A24" s="58" t="s">
        <v>435</v>
      </c>
      <c r="B24" s="76">
        <f t="shared" ref="B24:G24" si="4">B25+B26</f>
        <v>0</v>
      </c>
      <c r="C24" s="76">
        <f t="shared" si="4"/>
        <v>0</v>
      </c>
      <c r="D24" s="76">
        <f t="shared" si="4"/>
        <v>0</v>
      </c>
      <c r="E24" s="76">
        <f t="shared" si="4"/>
        <v>0</v>
      </c>
      <c r="F24" s="76">
        <f t="shared" si="4"/>
        <v>0</v>
      </c>
      <c r="G24" s="76">
        <f t="shared" si="4"/>
        <v>0</v>
      </c>
    </row>
    <row r="25" spans="1:7" x14ac:dyDescent="0.25">
      <c r="A25" s="77" t="s">
        <v>436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3"/>
        <v>0</v>
      </c>
    </row>
    <row r="26" spans="1:7" x14ac:dyDescent="0.25">
      <c r="A26" s="77" t="s">
        <v>437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3"/>
        <v>0</v>
      </c>
    </row>
    <row r="27" spans="1:7" x14ac:dyDescent="0.25">
      <c r="A27" s="58" t="s">
        <v>438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3"/>
        <v>0</v>
      </c>
    </row>
    <row r="28" spans="1:7" ht="30" x14ac:dyDescent="0.25">
      <c r="A28" s="59" t="s">
        <v>439</v>
      </c>
      <c r="B28" s="76">
        <f t="shared" ref="B28:G28" si="5">B29+B30</f>
        <v>0</v>
      </c>
      <c r="C28" s="76">
        <f t="shared" si="5"/>
        <v>0</v>
      </c>
      <c r="D28" s="76">
        <f t="shared" si="5"/>
        <v>0</v>
      </c>
      <c r="E28" s="76">
        <f t="shared" si="5"/>
        <v>0</v>
      </c>
      <c r="F28" s="76">
        <f t="shared" si="5"/>
        <v>0</v>
      </c>
      <c r="G28" s="76">
        <f t="shared" si="5"/>
        <v>0</v>
      </c>
    </row>
    <row r="29" spans="1:7" x14ac:dyDescent="0.25">
      <c r="A29" s="77" t="s">
        <v>440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3"/>
        <v>0</v>
      </c>
    </row>
    <row r="30" spans="1:7" x14ac:dyDescent="0.25">
      <c r="A30" s="77" t="s">
        <v>441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3"/>
        <v>0</v>
      </c>
    </row>
    <row r="31" spans="1:7" x14ac:dyDescent="0.25">
      <c r="A31" s="58" t="s">
        <v>442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3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444</v>
      </c>
      <c r="B33" s="119">
        <f>B21+B9</f>
        <v>177805349.88999999</v>
      </c>
      <c r="C33" s="119">
        <f t="shared" ref="C33:G33" si="6">C21+C9</f>
        <v>-1004587.8000000007</v>
      </c>
      <c r="D33" s="119">
        <f t="shared" si="6"/>
        <v>176800762.09</v>
      </c>
      <c r="E33" s="119">
        <f t="shared" si="6"/>
        <v>117019841.48999999</v>
      </c>
      <c r="F33" s="119">
        <f t="shared" si="6"/>
        <v>116769916.48999999</v>
      </c>
      <c r="G33" s="119">
        <f t="shared" si="6"/>
        <v>59780920.600000001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20 B11:G11 B23:F33" unlockedFormula="1"/>
    <ignoredError sqref="G12:G20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2023-03-16T22:14:51Z</dcterms:created>
  <dcterms:modified xsi:type="dcterms:W3CDTF">2025-10-13T21:29:15Z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