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Downloads\M09 3T 2025 DIGITAL\"/>
    </mc:Choice>
  </mc:AlternateContent>
  <xr:revisionPtr revIDLastSave="0" documentId="8_{CF79D566-F1A9-4FE4-9133-AA17EBBAC7D7}" xr6:coauthVersionLast="47" xr6:coauthVersionMax="47" xr10:uidLastSave="{00000000-0000-0000-0000-000000000000}"/>
  <bookViews>
    <workbookView xWindow="-120" yWindow="-120" windowWidth="29040" windowHeight="15720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Titles" localSheetId="1">ACT!$1:$5</definedName>
    <definedName name="_xlnm.Print_Titles" localSheetId="4">EFE!$1:$5</definedName>
    <definedName name="_xlnm.Print_Titles" localSheetId="2">ESF!$1:$5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E155" i="59" s="1"/>
  <c r="C144" i="59"/>
  <c r="C49" i="65" l="1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F76" i="59" s="1"/>
  <c r="E64" i="59"/>
  <c r="D64" i="59"/>
  <c r="C64" i="59"/>
  <c r="E56" i="59"/>
  <c r="D56" i="59"/>
  <c r="C56" i="59"/>
  <c r="E127" i="59" l="1"/>
  <c r="F56" i="59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<sst xmlns="http://schemas.openxmlformats.org/spreadsheetml/2006/main" count="854" uniqueCount="598">
  <si>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</si>
  <si>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</si>
  <si>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</si>
  <si>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</si>
  <si>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</si>
  <si>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</si>
  <si>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</si>
  <si>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</si>
  <si>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</si>
  <si>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</si>
  <si>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</si>
  <si>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</si>
  <si>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</si>
  <si>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</si>
  <si>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</si>
  <si>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</si>
  <si>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</si>
  <si>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</si>
  <si>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</si>
  <si>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</si>
  <si>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</si>
  <si>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</si>
  <si>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</si>
  <si>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</si>
  <si>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</si>
  <si>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</si>
  <si>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</si>
  <si>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</si>
  <si>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</si>
  <si>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</si>
  <si>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</si>
  <si>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</si>
  <si>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</si>
  <si>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</si>
  <si>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</si>
  <si>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</si>
  <si>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</si>
  <si>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</si>
  <si>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</si>
  <si>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</si>
  <si>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</si>
  <si>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</si>
  <si>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</si>
  <si>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</si>
  <si>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</si>
  <si>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</si>
  <si>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</si>
  <si>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</si>
  <si>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</si>
  <si>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</si>
  <si>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</si>
  <si>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</si>
  <si>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</si>
  <si>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</si>
  <si>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</si>
  <si>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</si>
  <si>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</si>
  <si>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</si>
  <si>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</si>
  <si>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</si>
  <si>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</si>
  <si>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</si>
  <si>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</si>
  <si>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</si>
  <si>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</si>
  <si>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</si>
  <si>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</si>
  <si>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</si>
  <si>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</si>
  <si>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</si>
  <si>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</si>
  <si>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</si>
  <si>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</si>
  <si>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</si>
  <si>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</si>
  <si>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</si>
  <si>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</si>
  <si>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</si>
  <si>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</si>
  <si>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</si>
  <si>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</si>
  <si>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</si>
  <si>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</si>
  <si>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</si>
  <si>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</si>
  <si>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</si>
  <si>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</si>
  <si>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</si>
  <si>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</si>
  <si>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</si>
  <si>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</si>
  <si>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</si>
  <si>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</si>
  <si>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</si>
  <si>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</si>
  <si>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</si>
  <si>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</si>
  <si>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</si>
  <si>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</si>
  <si>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</si>
  <si>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</si>
  <si>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</si>
  <si>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</si>
  <si>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</si>
  <si>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</si>
  <si>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</si>
  <si>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</si>
  <si>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</si>
  <si>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</si>
  <si>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</si>
  <si>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</si>
  <si>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</si>
  <si>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</si>
  <si>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</si>
  <si>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</si>
  <si>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</si>
  <si>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</si>
  <si>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</si>
  <si>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</si>
  <si>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</si>
  <si>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</si>
  <si>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</si>
  <si>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</si>
  <si>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</si>
  <si>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</si>
  <si>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</si>
  <si>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</si>
  <si>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</si>
  <si>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</si>
  <si>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</si>
  <si>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</si>
  <si>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</si>
  <si>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</si>
  <si>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</si>
  <si>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</si>
  <si>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</si>
  <si>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</si>
  <si>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</si>
  <si>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</si>
  <si>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</si>
  <si>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</si>
  <si>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</si>
  <si>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</si>
  <si>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</si>
  <si>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</si>
  <si>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</si>
  <si>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</si>
  <si>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</si>
  <si>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</si>
  <si>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</si>
  <si>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</si>
  <si>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</si>
  <si>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</si>
  <si>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</si>
  <si>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</si>
  <si>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</si>
  <si>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</si>
  <si>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</si>
  <si>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</si>
  <si>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</si>
  <si>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</si>
  <si>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</si>
  <si>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</si>
  <si>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</si>
  <si>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</si>
  <si>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</si>
  <si>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</si>
  <si>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</si>
  <si>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</si>
  <si>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</si>
  <si>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</si>
  <si>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</si>
  <si>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</si>
  <si>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</si>
  <si>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</si>
  <si>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</si>
  <si>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</si>
  <si>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</si>
  <si>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</si>
  <si>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</si>
  <si>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</si>
  <si>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</si>
  <si>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</si>
  <si>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</si>
  <si>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</si>
  <si>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</si>
  <si>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</si>
  <si>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</si>
  <si>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</si>
  <si>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</si>
  <si>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</si>
  <si>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</si>
  <si>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</si>
  <si>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</si>
  <si>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</si>
  <si>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</si>
  <si>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</si>
  <si>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</si>
  <si>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</si>
  <si>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</si>
  <si>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</si>
  <si>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</si>
  <si>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</si>
  <si>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</si>
  <si>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</si>
  <si>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</si>
  <si>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</si>
  <si>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</si>
  <si>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</si>
  <si>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</si>
  <si>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</si>
  <si>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</si>
  <si>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</si>
  <si>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</si>
  <si>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</si>
  <si>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</si>
  <si>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</si>
  <si>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</si>
  <si>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</si>
  <si>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</si>
  <si>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</si>
  <si>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</si>
  <si>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</si>
  <si>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</si>
  <si>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</si>
  <si>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</si>
  <si>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</si>
  <si>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</si>
  <si>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</si>
  <si>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</si>
  <si>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</si>
  <si>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</si>
  <si>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</si>
  <si>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</si>
  <si>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</si>
  <si>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</si>
  <si>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</si>
  <si>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</si>
  <si>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</si>
  <si>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</si>
  <si>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</si>
  <si>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</si>
  <si>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</si>
  <si>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</si>
  <si>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</si>
  <si>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</si>
  <si>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</si>
  <si>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</si>
  <si>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</si>
  <si>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</si>
  <si>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</si>
  <si>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</si>
  <si>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</si>
  <si>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</si>
  <si>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</si>
  <si>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</si>
  <si>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</si>
  <si>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</si>
  <si>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</si>
  <si>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</si>
  <si>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</si>
  <si>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</si>
  <si>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</si>
  <si>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</si>
  <si>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</si>
  <si>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</si>
  <si>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</si>
  <si>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</si>
  <si>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</si>
  <si>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</si>
  <si>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</si>
  <si>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</si>
  <si>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</si>
  <si>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</si>
  <si>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</si>
  <si>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</si>
  <si>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</si>
  <si>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</si>
  <si>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</si>
  <si>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</si>
  <si>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</si>
  <si>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</si>
  <si>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</si>
  <si>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</si>
  <si>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</si>
  <si>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</si>
  <si>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</si>
  <si>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</si>
  <si>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</si>
  <si>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</si>
  <si>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</si>
  <si>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</si>
  <si>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</si>
  <si>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</si>
  <si>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</si>
  <si>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</si>
  <si>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</si>
  <si>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</si>
  <si>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</si>
  <si>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</si>
  <si>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</si>
  <si>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</si>
  <si>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</si>
  <si>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</si>
  <si>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</si>
  <si>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</si>
  <si>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</si>
  <si>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</si>
  <si>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</si>
  <si>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</si>
  <si>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</si>
  <si>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</si>
  <si>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</si>
  <si>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</si>
  <si>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</si>
  <si>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</si>
  <si>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</si>
  <si>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</si>
  <si>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</si>
  <si>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</si>
  <si>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</si>
  <si>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</si>
  <si>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</si>
  <si>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</si>
  <si>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</si>
  <si>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</si>
  <si>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</si>
  <si>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</si>
  <si>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</si>
  <si>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</si>
  <si>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</si>
  <si>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</si>
  <si>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</si>
  <si>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</si>
  <si>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</si>
  <si>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</si>
  <si>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</si>
  <si>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</si>
  <si>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</si>
  <si>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</si>
  <si>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</si>
  <si>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</si>
  <si>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</si>
  <si>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</si>
  <si>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</si>
  <si>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</si>
  <si>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</si>
  <si>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</si>
  <si>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</si>
  <si>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</si>
  <si>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</si>
  <si>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</si>
  <si>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</si>
  <si>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</si>
  <si>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</si>
  <si>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</si>
  <si>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</si>
  <si>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</si>
  <si>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</si>
  <si>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</si>
  <si>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</si>
  <si>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</si>
  <si>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</si>
  <si>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</si>
  <si>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</si>
  <si>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</si>
  <si>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</si>
  <si>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</si>
  <si>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</si>
  <si>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</si>
  <si>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</si>
  <si>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</si>
  <si>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</si>
  <si>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</si>
  <si>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</si>
  <si>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</si>
  <si>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</si>
  <si>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</si>
  <si>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</si>
  <si>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</si>
  <si>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</si>
  <si>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</si>
  <si>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</si>
  <si>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</si>
  <si>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</si>
  <si>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</si>
  <si>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</si>
  <si>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</si>
  <si>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</si>
  <si>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</si>
  <si>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</si>
  <si>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</si>
  <si>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</si>
  <si>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</si>
  <si>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</si>
  <si>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</si>
  <si>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</si>
  <si>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</si>
  <si>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</si>
  <si>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</si>
  <si>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</si>
  <si>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</si>
  <si>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</si>
  <si>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</si>
  <si>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</si>
  <si>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</si>
  <si>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</si>
  <si>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</si>
  <si>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</si>
  <si>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</si>
  <si>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</si>
  <si>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</si>
  <si>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</si>
  <si>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</si>
  <si>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</si>
  <si>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</si>
  <si>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</si>
  <si>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</si>
  <si>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</si>
  <si>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</si>
  <si>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</si>
  <si>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</si>
  <si>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</si>
  <si>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</si>
  <si>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</si>
  <si>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</si>
  <si>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</si>
  <si>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</si>
  <si>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</si>
  <si>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</si>
  <si>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</si>
  <si>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</si>
  <si>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</si>
  <si>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</si>
  <si>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</si>
  <si>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</si>
  <si>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</si>
  <si>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</si>
  <si>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</si>
  <si>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</si>
  <si>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</si>
  <si>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</si>
  <si>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</si>
  <si>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</si>
  <si>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</si>
  <si>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</si>
  <si>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</si>
  <si>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</si>
  <si>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</si>
  <si>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</si>
  <si>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</si>
  <si>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</si>
  <si>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</si>
  <si>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</si>
  <si>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</si>
  <si>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</si>
  <si>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</si>
  <si>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</si>
  <si>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</si>
  <si>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</si>
  <si>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</si>
  <si>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</si>
  <si>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</si>
  <si>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</si>
  <si>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</si>
  <si>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</si>
  <si>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</si>
  <si>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</si>
  <si>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</si>
  <si>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</si>
  <si>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</si>
  <si>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</si>
  <si>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</si>
  <si>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</si>
  <si>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</si>
  <si>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</si>
  <si>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</si>
  <si>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</si>
  <si>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</si>
  <si>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</si>
  <si>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</si>
  <si>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</si>
  <si>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</si>
  <si>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</si>
  <si>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</si>
  <si>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</si>
  <si>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</si>
  <si>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</si>
  <si>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</si>
  <si>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</si>
  <si>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</si>
  <si>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</si>
  <si>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</si>
  <si>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</si>
  <si>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</si>
  <si>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</si>
  <si>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</si>
  <si>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</si>
  <si>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</si>
  <si>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</si>
  <si>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</si>
  <si>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</si>
  <si>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</si>
  <si>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</si>
  <si>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</si>
  <si>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</si>
  <si>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</si>
  <si>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</si>
  <si>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</si>
  <si>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</si>
  <si>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</si>
  <si>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</si>
  <si>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</si>
  <si>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</si>
  <si>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</si>
  <si>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</si>
  <si>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</si>
  <si>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</si>
  <si>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</si>
  <si>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</si>
  <si>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</si>
  <si>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</si>
  <si>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</si>
  <si>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</si>
  <si>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</si>
  <si>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</si>
  <si>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</si>
  <si>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</si>
  <si>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</si>
  <si>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</si>
  <si>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</si>
  <si>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</si>
  <si>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</si>
  <si>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</si>
  <si>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</si>
  <si>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</si>
  <si>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</si>
  <si>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</si>
  <si>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</si>
  <si>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</si>
  <si>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</si>
  <si>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</si>
  <si>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</si>
  <si>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</si>
  <si>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</si>
  <si>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</si>
  <si>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</si>
  <si>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</si>
  <si>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</si>
  <si>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</si>
  <si>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</si>
  <si>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</si>
  <si>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</si>
  <si>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</si>
  <si>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</si>
  <si>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</si>
  <si>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</si>
  <si>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</si>
  <si>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</si>
  <si>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</si>
  <si>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</si>
  <si>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</si>
  <si>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</si>
  <si>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</si>
  <si>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</si>
  <si>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</si>
  <si>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</si>
  <si>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</si>
  <si>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</si>
  <si>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</si>
  <si>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</si>
  <si>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</si>
  <si>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</si>
  <si>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</si>
  <si>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</si>
  <si>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</si>
  <si>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</si>
  <si>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</si>
  <si>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</si>
  <si>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</si>
  <si>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</si>
  <si>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</si>
  <si>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</si>
  <si>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</si>
  <si>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</si>
  <si>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</si>
  <si>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</si>
  <si>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</si>
  <si>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</si>
  <si>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</si>
  <si>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</si>
  <si>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</si>
  <si>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</si>
  <si>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</si>
  <si>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</si>
  <si>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</si>
  <si>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Municipio de Cortázar, Gto.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</si>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</sst>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47</xdr:row>
      <xdr:rowOff>9525</xdr:rowOff>
    </xdr:from>
    <xdr:to>
      <xdr:col>3</xdr:col>
      <xdr:colOff>115169</xdr:colOff>
      <xdr:row>51</xdr:row>
      <xdr:rowOff>114394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731A3E-4A20-BDF0-10F7-1AB8D618E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7010400"/>
          <a:ext cx="6230219" cy="676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view="pageBreakPreview" zoomScaleNormal="100" zoomScaleSheetLayoutView="100" workbookViewId="0">
      <pane ySplit="5" topLeftCell="A9" activePane="bottomLeft" state="frozen"/>
      <selection activeCell="A14" sqref="A14:B14"/>
      <selection pane="bottomLeft" activeCell="B48" sqref="B48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1" t="s">
        <v>596</v>
      </c>
      <c r="B1" s="162"/>
      <c r="C1" s="104" t="s">
        <v>495</v>
      </c>
      <c r="D1" s="105">
        <v>2025</v>
      </c>
    </row>
    <row r="2" spans="1:4" ht="16.350000000000001" customHeight="1" x14ac:dyDescent="0.2">
      <c r="A2" s="163" t="s">
        <v>494</v>
      </c>
      <c r="B2" s="164"/>
      <c r="C2" s="10" t="s">
        <v>496</v>
      </c>
      <c r="D2" s="106" t="s">
        <v>501</v>
      </c>
    </row>
    <row r="3" spans="1:4" ht="16.350000000000001" customHeight="1" x14ac:dyDescent="0.2">
      <c r="A3" s="165" t="s">
        <v>597</v>
      </c>
      <c r="B3" s="166"/>
      <c r="C3" s="10" t="s">
        <v>497</v>
      </c>
      <c r="D3" s="107">
        <v>3</v>
      </c>
    </row>
    <row r="4" spans="1:4" ht="16.350000000000001" customHeight="1" x14ac:dyDescent="0.2">
      <c r="A4" s="167" t="s">
        <v>516</v>
      </c>
      <c r="B4" s="168"/>
      <c r="C4" s="168"/>
      <c r="D4" s="169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view="pageBreakPreview" zoomScale="60" zoomScaleNormal="100" workbookViewId="0">
      <selection activeCell="H17" sqref="H17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4" t="s">
        <v>596</v>
      </c>
      <c r="B1" s="164"/>
      <c r="C1" s="164"/>
      <c r="D1" s="10" t="s">
        <v>498</v>
      </c>
      <c r="E1" s="18">
        <v>2025</v>
      </c>
    </row>
    <row r="2" spans="1:5" s="11" customFormat="1" ht="18.95" customHeight="1" x14ac:dyDescent="0.25">
      <c r="A2" s="164" t="s">
        <v>503</v>
      </c>
      <c r="B2" s="164"/>
      <c r="C2" s="164"/>
      <c r="D2" s="10" t="s">
        <v>499</v>
      </c>
      <c r="E2" s="18" t="s">
        <v>501</v>
      </c>
    </row>
    <row r="3" spans="1:5" s="11" customFormat="1" ht="18.95" customHeight="1" x14ac:dyDescent="0.25">
      <c r="A3" s="164" t="s">
        <v>597</v>
      </c>
      <c r="B3" s="164"/>
      <c r="C3" s="164"/>
      <c r="D3" s="10" t="s">
        <v>500</v>
      </c>
      <c r="E3" s="18">
        <v>3</v>
      </c>
    </row>
    <row r="4" spans="1:5" s="11" customFormat="1" ht="18.95" customHeight="1" x14ac:dyDescent="0.25">
      <c r="A4" s="164" t="s">
        <v>516</v>
      </c>
      <c r="B4" s="164"/>
      <c r="C4" s="164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8" t="s">
        <v>276</v>
      </c>
      <c r="E8" s="139" t="s">
        <v>591</v>
      </c>
    </row>
    <row r="9" spans="1:5" x14ac:dyDescent="0.2">
      <c r="A9" s="109">
        <v>4000</v>
      </c>
      <c r="B9" s="108" t="s">
        <v>551</v>
      </c>
      <c r="C9" s="140">
        <f>SUM(C10+C57+C69)</f>
        <v>305812759.38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0">
        <f>SUM(C11+C21+C27+C30+C36+C39+C48)</f>
        <v>49454654.490000002</v>
      </c>
      <c r="D10" s="78"/>
      <c r="E10" s="39"/>
    </row>
    <row r="11" spans="1:5" x14ac:dyDescent="0.2">
      <c r="A11" s="109">
        <v>4110</v>
      </c>
      <c r="B11" s="108" t="s">
        <v>224</v>
      </c>
      <c r="C11" s="140">
        <f>SUM(C12:C20)</f>
        <v>23979052.25</v>
      </c>
      <c r="D11" s="78"/>
      <c r="E11" s="39"/>
    </row>
    <row r="12" spans="1:5" x14ac:dyDescent="0.2">
      <c r="A12" s="40">
        <v>4111</v>
      </c>
      <c r="B12" s="41" t="s">
        <v>225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1">
        <v>22413184.739999998</v>
      </c>
      <c r="D13" s="78"/>
      <c r="E13" s="39"/>
    </row>
    <row r="14" spans="1:5" x14ac:dyDescent="0.2">
      <c r="A14" s="40">
        <v>4113</v>
      </c>
      <c r="B14" s="41" t="s">
        <v>227</v>
      </c>
      <c r="C14" s="141">
        <v>49657.66</v>
      </c>
      <c r="D14" s="78"/>
      <c r="E14" s="39"/>
    </row>
    <row r="15" spans="1:5" x14ac:dyDescent="0.2">
      <c r="A15" s="40">
        <v>4114</v>
      </c>
      <c r="B15" s="41" t="s">
        <v>228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1">
        <v>1516209.85</v>
      </c>
      <c r="D18" s="78"/>
      <c r="E18" s="39"/>
    </row>
    <row r="19" spans="1:5" ht="22.5" x14ac:dyDescent="0.2">
      <c r="A19" s="40">
        <v>4118</v>
      </c>
      <c r="B19" s="42" t="s">
        <v>409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1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0">
        <f>SUM(C31:C35)</f>
        <v>19922678.420000002</v>
      </c>
      <c r="D30" s="78"/>
      <c r="E30" s="39"/>
    </row>
    <row r="31" spans="1:5" x14ac:dyDescent="0.2">
      <c r="A31" s="40">
        <v>4141</v>
      </c>
      <c r="B31" s="41" t="s">
        <v>241</v>
      </c>
      <c r="C31" s="141">
        <v>1793155.35</v>
      </c>
      <c r="D31" s="78"/>
      <c r="E31" s="39"/>
    </row>
    <row r="32" spans="1:5" x14ac:dyDescent="0.2">
      <c r="A32" s="40">
        <v>4143</v>
      </c>
      <c r="B32" s="41" t="s">
        <v>242</v>
      </c>
      <c r="C32" s="141">
        <v>18129523.07</v>
      </c>
      <c r="D32" s="78"/>
      <c r="E32" s="39"/>
    </row>
    <row r="33" spans="1:5" x14ac:dyDescent="0.2">
      <c r="A33" s="40">
        <v>4144</v>
      </c>
      <c r="B33" s="41" t="s">
        <v>243</v>
      </c>
      <c r="C33" s="141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0">
        <f>SUM(C37:C38)</f>
        <v>1147499.1499999999</v>
      </c>
      <c r="D36" s="78"/>
      <c r="E36" s="39"/>
    </row>
    <row r="37" spans="1:5" x14ac:dyDescent="0.2">
      <c r="A37" s="40">
        <v>4151</v>
      </c>
      <c r="B37" s="41" t="s">
        <v>413</v>
      </c>
      <c r="C37" s="141">
        <v>1147499.1499999999</v>
      </c>
      <c r="D37" s="78"/>
      <c r="E37" s="39"/>
    </row>
    <row r="38" spans="1:5" ht="22.5" x14ac:dyDescent="0.2">
      <c r="A38" s="40">
        <v>4154</v>
      </c>
      <c r="B38" s="42" t="s">
        <v>414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0">
        <f>SUM(C40:C47)</f>
        <v>4405424.67</v>
      </c>
      <c r="D39" s="78"/>
      <c r="E39" s="39"/>
    </row>
    <row r="40" spans="1:5" x14ac:dyDescent="0.2">
      <c r="A40" s="40">
        <v>4161</v>
      </c>
      <c r="B40" s="41" t="s">
        <v>245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1">
        <v>3484573.52</v>
      </c>
      <c r="D41" s="78"/>
      <c r="E41" s="39"/>
    </row>
    <row r="42" spans="1:5" x14ac:dyDescent="0.2">
      <c r="A42" s="40">
        <v>4163</v>
      </c>
      <c r="B42" s="41" t="s">
        <v>247</v>
      </c>
      <c r="C42" s="141">
        <v>51072.32</v>
      </c>
      <c r="D42" s="78"/>
      <c r="E42" s="39"/>
    </row>
    <row r="43" spans="1:5" x14ac:dyDescent="0.2">
      <c r="A43" s="40">
        <v>4164</v>
      </c>
      <c r="B43" s="41" t="s">
        <v>248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1">
        <v>8160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1">
        <v>861618.83</v>
      </c>
      <c r="D47" s="78"/>
      <c r="E47" s="39"/>
    </row>
    <row r="48" spans="1:5" x14ac:dyDescent="0.2">
      <c r="A48" s="109">
        <v>4170</v>
      </c>
      <c r="B48" s="108" t="s">
        <v>493</v>
      </c>
      <c r="C48" s="140">
        <f>SUM(C49:C56)</f>
        <v>0</v>
      </c>
      <c r="D48" s="78"/>
      <c r="E48" s="39"/>
    </row>
    <row r="49" spans="1:5" x14ac:dyDescent="0.2">
      <c r="A49" s="40">
        <v>4171</v>
      </c>
      <c r="B49" s="41" t="s">
        <v>417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1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1">
        <v>0</v>
      </c>
      <c r="D51" s="78"/>
      <c r="E51" s="39"/>
    </row>
    <row r="52" spans="1:5" ht="22.5" x14ac:dyDescent="0.2">
      <c r="A52" s="40">
        <v>4174</v>
      </c>
      <c r="B52" s="42" t="s">
        <v>420</v>
      </c>
      <c r="C52" s="141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1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1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1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1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0">
        <f>+C58+C64</f>
        <v>256358104.88999999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0">
        <f>SUM(C59:C63)</f>
        <v>251454326.5</v>
      </c>
      <c r="D58" s="78"/>
      <c r="E58" s="39"/>
    </row>
    <row r="59" spans="1:5" x14ac:dyDescent="0.2">
      <c r="A59" s="40">
        <v>4211</v>
      </c>
      <c r="B59" s="41" t="s">
        <v>252</v>
      </c>
      <c r="C59" s="141">
        <v>148233355.71000001</v>
      </c>
      <c r="D59" s="78"/>
      <c r="E59" s="39"/>
    </row>
    <row r="60" spans="1:5" x14ac:dyDescent="0.2">
      <c r="A60" s="40">
        <v>4212</v>
      </c>
      <c r="B60" s="41" t="s">
        <v>253</v>
      </c>
      <c r="C60" s="141">
        <v>100977837.47</v>
      </c>
      <c r="D60" s="78"/>
      <c r="E60" s="39"/>
    </row>
    <row r="61" spans="1:5" x14ac:dyDescent="0.2">
      <c r="A61" s="40">
        <v>4213</v>
      </c>
      <c r="B61" s="41" t="s">
        <v>254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1">
        <v>2243133.3199999998</v>
      </c>
      <c r="D62" s="78"/>
      <c r="E62" s="39"/>
    </row>
    <row r="63" spans="1:5" x14ac:dyDescent="0.2">
      <c r="A63" s="40">
        <v>4215</v>
      </c>
      <c r="B63" s="41" t="s">
        <v>428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0">
        <f>SUM(C65:C68)</f>
        <v>4903778.3899999997</v>
      </c>
      <c r="D64" s="78"/>
      <c r="E64" s="39"/>
    </row>
    <row r="65" spans="1:5" x14ac:dyDescent="0.2">
      <c r="A65" s="40">
        <v>4221</v>
      </c>
      <c r="B65" s="41" t="s">
        <v>256</v>
      </c>
      <c r="C65" s="141">
        <v>4903778.3899999997</v>
      </c>
      <c r="D65" s="78"/>
      <c r="E65" s="39"/>
    </row>
    <row r="66" spans="1:5" x14ac:dyDescent="0.2">
      <c r="A66" s="40">
        <v>4223</v>
      </c>
      <c r="B66" s="41" t="s">
        <v>257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0">
        <f>C70+C73+C79+C81+C83</f>
        <v>0</v>
      </c>
      <c r="D69" s="41"/>
      <c r="E69" s="41"/>
    </row>
    <row r="70" spans="1:5" x14ac:dyDescent="0.2">
      <c r="A70" s="111">
        <v>4310</v>
      </c>
      <c r="B70" s="108" t="s">
        <v>261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0">
        <f>SUM(C84:C90)</f>
        <v>0</v>
      </c>
      <c r="D83" s="41"/>
      <c r="E83" s="41"/>
    </row>
    <row r="84" spans="1:5" x14ac:dyDescent="0.2">
      <c r="A84" s="43">
        <v>4392</v>
      </c>
      <c r="B84" s="41" t="s">
        <v>272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1">
        <v>0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40">
        <f>C95+C123+C156+C166+C181+C210</f>
        <v>242402870.93000004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0">
        <f>C96+C103+C113</f>
        <v>218893115.29000002</v>
      </c>
      <c r="D95" s="112">
        <f>C95/$C$94</f>
        <v>0.90301370792432134</v>
      </c>
      <c r="E95" s="41"/>
    </row>
    <row r="96" spans="1:5" x14ac:dyDescent="0.2">
      <c r="A96" s="111">
        <v>5110</v>
      </c>
      <c r="B96" s="108" t="s">
        <v>279</v>
      </c>
      <c r="C96" s="140">
        <f>SUM(C97:C102)</f>
        <v>117019841.10999998</v>
      </c>
      <c r="D96" s="112">
        <f t="shared" ref="D96:D159" si="0">C96/$C$94</f>
        <v>0.48274940251756515</v>
      </c>
      <c r="E96" s="41"/>
    </row>
    <row r="97" spans="1:5" x14ac:dyDescent="0.2">
      <c r="A97" s="43">
        <v>5111</v>
      </c>
      <c r="B97" s="41" t="s">
        <v>280</v>
      </c>
      <c r="C97" s="141">
        <v>48156539.899999999</v>
      </c>
      <c r="D97" s="44">
        <f t="shared" si="0"/>
        <v>0.19866324072500949</v>
      </c>
      <c r="E97" s="41"/>
    </row>
    <row r="98" spans="1:5" x14ac:dyDescent="0.2">
      <c r="A98" s="43">
        <v>5112</v>
      </c>
      <c r="B98" s="41" t="s">
        <v>281</v>
      </c>
      <c r="C98" s="141">
        <v>5930148.1600000001</v>
      </c>
      <c r="D98" s="44">
        <f t="shared" si="0"/>
        <v>2.4464017844543107E-2</v>
      </c>
      <c r="E98" s="41"/>
    </row>
    <row r="99" spans="1:5" x14ac:dyDescent="0.2">
      <c r="A99" s="43">
        <v>5113</v>
      </c>
      <c r="B99" s="41" t="s">
        <v>282</v>
      </c>
      <c r="C99" s="141">
        <v>3824278.88</v>
      </c>
      <c r="D99" s="44">
        <f t="shared" si="0"/>
        <v>1.5776541199070026E-2</v>
      </c>
      <c r="E99" s="41"/>
    </row>
    <row r="100" spans="1:5" x14ac:dyDescent="0.2">
      <c r="A100" s="43">
        <v>5114</v>
      </c>
      <c r="B100" s="41" t="s">
        <v>283</v>
      </c>
      <c r="C100" s="141">
        <v>11165488.17</v>
      </c>
      <c r="D100" s="44">
        <f t="shared" si="0"/>
        <v>4.6061699381540401E-2</v>
      </c>
      <c r="E100" s="41"/>
    </row>
    <row r="101" spans="1:5" x14ac:dyDescent="0.2">
      <c r="A101" s="43">
        <v>5115</v>
      </c>
      <c r="B101" s="41" t="s">
        <v>284</v>
      </c>
      <c r="C101" s="141">
        <v>47942128.68</v>
      </c>
      <c r="D101" s="44">
        <f t="shared" si="0"/>
        <v>0.19777871646513834</v>
      </c>
      <c r="E101" s="41"/>
    </row>
    <row r="102" spans="1:5" x14ac:dyDescent="0.2">
      <c r="A102" s="43">
        <v>5116</v>
      </c>
      <c r="B102" s="41" t="s">
        <v>285</v>
      </c>
      <c r="C102" s="141">
        <v>1257.32</v>
      </c>
      <c r="D102" s="44">
        <f t="shared" si="0"/>
        <v>5.1869022638889574E-6</v>
      </c>
      <c r="E102" s="41"/>
    </row>
    <row r="103" spans="1:5" x14ac:dyDescent="0.2">
      <c r="A103" s="111">
        <v>5120</v>
      </c>
      <c r="B103" s="108" t="s">
        <v>286</v>
      </c>
      <c r="C103" s="140">
        <f>SUM(C104:C112)</f>
        <v>36251489.010000005</v>
      </c>
      <c r="D103" s="112">
        <f t="shared" si="0"/>
        <v>0.14955057615826894</v>
      </c>
      <c r="E103" s="41"/>
    </row>
    <row r="104" spans="1:5" x14ac:dyDescent="0.2">
      <c r="A104" s="43">
        <v>5121</v>
      </c>
      <c r="B104" s="41" t="s">
        <v>287</v>
      </c>
      <c r="C104" s="141">
        <v>4561575.24</v>
      </c>
      <c r="D104" s="44">
        <f t="shared" si="0"/>
        <v>1.8818156825037236E-2</v>
      </c>
      <c r="E104" s="41"/>
    </row>
    <row r="105" spans="1:5" x14ac:dyDescent="0.2">
      <c r="A105" s="43">
        <v>5122</v>
      </c>
      <c r="B105" s="41" t="s">
        <v>288</v>
      </c>
      <c r="C105" s="141">
        <v>1104251.71</v>
      </c>
      <c r="D105" s="44">
        <f t="shared" si="0"/>
        <v>4.5554398995500374E-3</v>
      </c>
      <c r="E105" s="41"/>
    </row>
    <row r="106" spans="1:5" x14ac:dyDescent="0.2">
      <c r="A106" s="43">
        <v>5123</v>
      </c>
      <c r="B106" s="41" t="s">
        <v>289</v>
      </c>
      <c r="C106" s="141">
        <v>84332</v>
      </c>
      <c r="D106" s="44">
        <f t="shared" si="0"/>
        <v>3.479001699792285E-4</v>
      </c>
      <c r="E106" s="41"/>
    </row>
    <row r="107" spans="1:5" x14ac:dyDescent="0.2">
      <c r="A107" s="43">
        <v>5124</v>
      </c>
      <c r="B107" s="41" t="s">
        <v>290</v>
      </c>
      <c r="C107" s="141">
        <v>6633530.1200000001</v>
      </c>
      <c r="D107" s="44">
        <f t="shared" si="0"/>
        <v>2.7365724236474081E-2</v>
      </c>
      <c r="E107" s="41"/>
    </row>
    <row r="108" spans="1:5" x14ac:dyDescent="0.2">
      <c r="A108" s="43">
        <v>5125</v>
      </c>
      <c r="B108" s="41" t="s">
        <v>291</v>
      </c>
      <c r="C108" s="141">
        <v>830480.8</v>
      </c>
      <c r="D108" s="44">
        <f t="shared" si="0"/>
        <v>3.4260353304141453E-3</v>
      </c>
      <c r="E108" s="41"/>
    </row>
    <row r="109" spans="1:5" x14ac:dyDescent="0.2">
      <c r="A109" s="43">
        <v>5126</v>
      </c>
      <c r="B109" s="41" t="s">
        <v>292</v>
      </c>
      <c r="C109" s="141">
        <v>14814695.57</v>
      </c>
      <c r="D109" s="44">
        <f t="shared" si="0"/>
        <v>6.1116007055370722E-2</v>
      </c>
      <c r="E109" s="41"/>
    </row>
    <row r="110" spans="1:5" x14ac:dyDescent="0.2">
      <c r="A110" s="43">
        <v>5127</v>
      </c>
      <c r="B110" s="41" t="s">
        <v>293</v>
      </c>
      <c r="C110" s="141">
        <v>5626480.3300000001</v>
      </c>
      <c r="D110" s="44">
        <f t="shared" si="0"/>
        <v>2.3211277607453704E-2</v>
      </c>
      <c r="E110" s="41"/>
    </row>
    <row r="111" spans="1:5" x14ac:dyDescent="0.2">
      <c r="A111" s="43">
        <v>5128</v>
      </c>
      <c r="B111" s="41" t="s">
        <v>294</v>
      </c>
      <c r="C111" s="141">
        <v>29723.32</v>
      </c>
      <c r="D111" s="44">
        <f t="shared" si="0"/>
        <v>1.2261950481842008E-4</v>
      </c>
      <c r="E111" s="41"/>
    </row>
    <row r="112" spans="1:5" x14ac:dyDescent="0.2">
      <c r="A112" s="43">
        <v>5129</v>
      </c>
      <c r="B112" s="41" t="s">
        <v>295</v>
      </c>
      <c r="C112" s="141">
        <v>2566419.92</v>
      </c>
      <c r="D112" s="44">
        <f t="shared" si="0"/>
        <v>1.0587415529171347E-2</v>
      </c>
      <c r="E112" s="41"/>
    </row>
    <row r="113" spans="1:5" x14ac:dyDescent="0.2">
      <c r="A113" s="111">
        <v>5130</v>
      </c>
      <c r="B113" s="108" t="s">
        <v>296</v>
      </c>
      <c r="C113" s="140">
        <f>SUM(C114:C122)</f>
        <v>65621785.170000002</v>
      </c>
      <c r="D113" s="112">
        <f t="shared" si="0"/>
        <v>0.27071372924848713</v>
      </c>
      <c r="E113" s="41"/>
    </row>
    <row r="114" spans="1:5" x14ac:dyDescent="0.2">
      <c r="A114" s="43">
        <v>5131</v>
      </c>
      <c r="B114" s="41" t="s">
        <v>297</v>
      </c>
      <c r="C114" s="141">
        <v>17890521.43</v>
      </c>
      <c r="D114" s="44">
        <f t="shared" si="0"/>
        <v>7.3804907348503895E-2</v>
      </c>
      <c r="E114" s="41"/>
    </row>
    <row r="115" spans="1:5" x14ac:dyDescent="0.2">
      <c r="A115" s="43">
        <v>5132</v>
      </c>
      <c r="B115" s="41" t="s">
        <v>298</v>
      </c>
      <c r="C115" s="141">
        <v>7857286.5899999999</v>
      </c>
      <c r="D115" s="44">
        <f t="shared" si="0"/>
        <v>3.2414164732681695E-2</v>
      </c>
      <c r="E115" s="41"/>
    </row>
    <row r="116" spans="1:5" x14ac:dyDescent="0.2">
      <c r="A116" s="43">
        <v>5133</v>
      </c>
      <c r="B116" s="41" t="s">
        <v>299</v>
      </c>
      <c r="C116" s="141">
        <v>4371982.57</v>
      </c>
      <c r="D116" s="44">
        <f t="shared" si="0"/>
        <v>1.803601810996092E-2</v>
      </c>
      <c r="E116" s="41"/>
    </row>
    <row r="117" spans="1:5" x14ac:dyDescent="0.2">
      <c r="A117" s="43">
        <v>5134</v>
      </c>
      <c r="B117" s="41" t="s">
        <v>300</v>
      </c>
      <c r="C117" s="141">
        <v>2829004.19</v>
      </c>
      <c r="D117" s="44">
        <f t="shared" si="0"/>
        <v>1.1670671139934422E-2</v>
      </c>
      <c r="E117" s="41"/>
    </row>
    <row r="118" spans="1:5" x14ac:dyDescent="0.2">
      <c r="A118" s="43">
        <v>5135</v>
      </c>
      <c r="B118" s="41" t="s">
        <v>301</v>
      </c>
      <c r="C118" s="141">
        <v>6172781.0999999996</v>
      </c>
      <c r="D118" s="44">
        <f t="shared" si="0"/>
        <v>2.5464966963128693E-2</v>
      </c>
      <c r="E118" s="41"/>
    </row>
    <row r="119" spans="1:5" x14ac:dyDescent="0.2">
      <c r="A119" s="43">
        <v>5136</v>
      </c>
      <c r="B119" s="41" t="s">
        <v>302</v>
      </c>
      <c r="C119" s="141">
        <v>1907882.83</v>
      </c>
      <c r="D119" s="44">
        <f t="shared" si="0"/>
        <v>7.8707105352351595E-3</v>
      </c>
      <c r="E119" s="41"/>
    </row>
    <row r="120" spans="1:5" x14ac:dyDescent="0.2">
      <c r="A120" s="43">
        <v>5137</v>
      </c>
      <c r="B120" s="41" t="s">
        <v>303</v>
      </c>
      <c r="C120" s="141">
        <v>371829.93</v>
      </c>
      <c r="D120" s="44">
        <f t="shared" si="0"/>
        <v>1.5339336888768752E-3</v>
      </c>
      <c r="E120" s="41"/>
    </row>
    <row r="121" spans="1:5" x14ac:dyDescent="0.2">
      <c r="A121" s="43">
        <v>5138</v>
      </c>
      <c r="B121" s="41" t="s">
        <v>304</v>
      </c>
      <c r="C121" s="141">
        <v>12275181.68</v>
      </c>
      <c r="D121" s="44">
        <f t="shared" si="0"/>
        <v>5.0639588685171842E-2</v>
      </c>
      <c r="E121" s="41"/>
    </row>
    <row r="122" spans="1:5" x14ac:dyDescent="0.2">
      <c r="A122" s="43">
        <v>5139</v>
      </c>
      <c r="B122" s="41" t="s">
        <v>305</v>
      </c>
      <c r="C122" s="141">
        <v>11945314.85</v>
      </c>
      <c r="D122" s="44">
        <f t="shared" si="0"/>
        <v>4.9278768044993621E-2</v>
      </c>
      <c r="E122" s="41"/>
    </row>
    <row r="123" spans="1:5" x14ac:dyDescent="0.2">
      <c r="A123" s="111">
        <v>5200</v>
      </c>
      <c r="B123" s="108" t="s">
        <v>306</v>
      </c>
      <c r="C123" s="140">
        <f>C124+C127+C130+C133+C138+C142+C145+C147+C153</f>
        <v>22548972.309999999</v>
      </c>
      <c r="D123" s="112">
        <f t="shared" si="0"/>
        <v>9.3022711420408813E-2</v>
      </c>
      <c r="E123" s="41"/>
    </row>
    <row r="124" spans="1:5" x14ac:dyDescent="0.2">
      <c r="A124" s="111">
        <v>5210</v>
      </c>
      <c r="B124" s="108" t="s">
        <v>307</v>
      </c>
      <c r="C124" s="140">
        <f>SUM(C125:C126)</f>
        <v>10091907.6</v>
      </c>
      <c r="D124" s="112">
        <f t="shared" si="0"/>
        <v>4.1632789089013279E-2</v>
      </c>
      <c r="E124" s="41"/>
    </row>
    <row r="125" spans="1:5" x14ac:dyDescent="0.2">
      <c r="A125" s="43">
        <v>5211</v>
      </c>
      <c r="B125" s="41" t="s">
        <v>308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1">
        <v>10091907.6</v>
      </c>
      <c r="D126" s="44">
        <f t="shared" si="0"/>
        <v>4.1632789089013279E-2</v>
      </c>
      <c r="E126" s="41"/>
    </row>
    <row r="127" spans="1:5" x14ac:dyDescent="0.2">
      <c r="A127" s="111">
        <v>5220</v>
      </c>
      <c r="B127" s="108" t="s">
        <v>310</v>
      </c>
      <c r="C127" s="140">
        <f>SUM(C128:C129)</f>
        <v>77000</v>
      </c>
      <c r="D127" s="112">
        <f t="shared" si="0"/>
        <v>3.1765300346725555E-4</v>
      </c>
      <c r="E127" s="41"/>
    </row>
    <row r="128" spans="1:5" x14ac:dyDescent="0.2">
      <c r="A128" s="43">
        <v>5221</v>
      </c>
      <c r="B128" s="41" t="s">
        <v>311</v>
      </c>
      <c r="C128" s="141">
        <v>77000</v>
      </c>
      <c r="D128" s="44">
        <f t="shared" si="0"/>
        <v>3.1765300346725555E-4</v>
      </c>
      <c r="E128" s="41"/>
    </row>
    <row r="129" spans="1:5" x14ac:dyDescent="0.2">
      <c r="A129" s="43">
        <v>5222</v>
      </c>
      <c r="B129" s="41" t="s">
        <v>312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0">
        <f>SUM(C131:C132)</f>
        <v>1127400</v>
      </c>
      <c r="D130" s="112">
        <f t="shared" si="0"/>
        <v>4.6509350144023883E-3</v>
      </c>
      <c r="E130" s="41"/>
    </row>
    <row r="131" spans="1:5" x14ac:dyDescent="0.2">
      <c r="A131" s="43">
        <v>5231</v>
      </c>
      <c r="B131" s="41" t="s">
        <v>313</v>
      </c>
      <c r="C131" s="141">
        <v>1127400</v>
      </c>
      <c r="D131" s="44">
        <f t="shared" si="0"/>
        <v>4.6509350144023883E-3</v>
      </c>
      <c r="E131" s="41"/>
    </row>
    <row r="132" spans="1:5" x14ac:dyDescent="0.2">
      <c r="A132" s="43">
        <v>5232</v>
      </c>
      <c r="B132" s="41" t="s">
        <v>314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0">
        <f>SUM(C134:C137)</f>
        <v>8654924.3699999992</v>
      </c>
      <c r="D133" s="112">
        <f t="shared" si="0"/>
        <v>3.5704710661200574E-2</v>
      </c>
      <c r="E133" s="41"/>
    </row>
    <row r="134" spans="1:5" x14ac:dyDescent="0.2">
      <c r="A134" s="43">
        <v>5241</v>
      </c>
      <c r="B134" s="41" t="s">
        <v>315</v>
      </c>
      <c r="C134" s="141">
        <v>7651481.0099999998</v>
      </c>
      <c r="D134" s="44">
        <f t="shared" si="0"/>
        <v>3.1565141867521684E-2</v>
      </c>
      <c r="E134" s="41"/>
    </row>
    <row r="135" spans="1:5" x14ac:dyDescent="0.2">
      <c r="A135" s="43">
        <v>5242</v>
      </c>
      <c r="B135" s="41" t="s">
        <v>316</v>
      </c>
      <c r="C135" s="14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1">
        <v>1003443.36</v>
      </c>
      <c r="D136" s="44">
        <f t="shared" si="0"/>
        <v>4.1395687936788906E-3</v>
      </c>
      <c r="E136" s="41"/>
    </row>
    <row r="137" spans="1:5" x14ac:dyDescent="0.2">
      <c r="A137" s="43">
        <v>5244</v>
      </c>
      <c r="B137" s="41" t="s">
        <v>318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0">
        <f>SUM(C139:C141)</f>
        <v>2597740.34</v>
      </c>
      <c r="D138" s="112">
        <f t="shared" si="0"/>
        <v>1.0716623652325319E-2</v>
      </c>
      <c r="E138" s="41"/>
    </row>
    <row r="139" spans="1:5" x14ac:dyDescent="0.2">
      <c r="A139" s="43">
        <v>5251</v>
      </c>
      <c r="B139" s="41" t="s">
        <v>319</v>
      </c>
      <c r="C139" s="141">
        <v>2597740.34</v>
      </c>
      <c r="D139" s="44">
        <f t="shared" si="0"/>
        <v>1.0716623652325319E-2</v>
      </c>
      <c r="E139" s="41"/>
    </row>
    <row r="140" spans="1:5" x14ac:dyDescent="0.2">
      <c r="A140" s="43">
        <v>5252</v>
      </c>
      <c r="B140" s="41" t="s">
        <v>320</v>
      </c>
      <c r="C140" s="141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0">
        <f>C157+C160+C163</f>
        <v>170000</v>
      </c>
      <c r="D156" s="112">
        <f t="shared" si="0"/>
        <v>7.0131182583679796E-4</v>
      </c>
      <c r="E156" s="41"/>
    </row>
    <row r="157" spans="1:5" x14ac:dyDescent="0.2">
      <c r="A157" s="111">
        <v>5310</v>
      </c>
      <c r="B157" s="108" t="s">
        <v>252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0">
        <f>SUM(C164:C165)</f>
        <v>170000</v>
      </c>
      <c r="D163" s="112">
        <f t="shared" si="1"/>
        <v>7.0131182583679796E-4</v>
      </c>
      <c r="E163" s="41"/>
    </row>
    <row r="164" spans="1:5" x14ac:dyDescent="0.2">
      <c r="A164" s="43">
        <v>5331</v>
      </c>
      <c r="B164" s="41" t="s">
        <v>341</v>
      </c>
      <c r="C164" s="141">
        <v>170000</v>
      </c>
      <c r="D164" s="44">
        <f t="shared" si="1"/>
        <v>7.0131182583679796E-4</v>
      </c>
      <c r="E164" s="41"/>
    </row>
    <row r="165" spans="1:5" x14ac:dyDescent="0.2">
      <c r="A165" s="43">
        <v>5332</v>
      </c>
      <c r="B165" s="41" t="s">
        <v>342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0">
        <f>C167+C170+C173+C176+C178</f>
        <v>790783.33</v>
      </c>
      <c r="D166" s="112">
        <f t="shared" si="1"/>
        <v>3.2622688294329594E-3</v>
      </c>
      <c r="E166" s="41"/>
    </row>
    <row r="167" spans="1:5" x14ac:dyDescent="0.2">
      <c r="A167" s="111">
        <v>5410</v>
      </c>
      <c r="B167" s="108" t="s">
        <v>344</v>
      </c>
      <c r="C167" s="140">
        <f>SUM(C168:C169)</f>
        <v>790783.33</v>
      </c>
      <c r="D167" s="112">
        <f t="shared" si="1"/>
        <v>3.2622688294329594E-3</v>
      </c>
      <c r="E167" s="41"/>
    </row>
    <row r="168" spans="1:5" x14ac:dyDescent="0.2">
      <c r="A168" s="43">
        <v>5411</v>
      </c>
      <c r="B168" s="41" t="s">
        <v>345</v>
      </c>
      <c r="C168" s="141">
        <v>790783.33</v>
      </c>
      <c r="D168" s="44">
        <f t="shared" si="1"/>
        <v>3.2622688294329594E-3</v>
      </c>
      <c r="E168" s="41"/>
    </row>
    <row r="169" spans="1:5" x14ac:dyDescent="0.2">
      <c r="A169" s="43">
        <v>5412</v>
      </c>
      <c r="B169" s="41" t="s">
        <v>346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0">
        <f>C182+C191+C194+C200</f>
        <v>0</v>
      </c>
      <c r="D181" s="112">
        <f t="shared" si="1"/>
        <v>0</v>
      </c>
      <c r="E181" s="41"/>
    </row>
    <row r="182" spans="1:5" x14ac:dyDescent="0.2">
      <c r="A182" s="111">
        <v>5510</v>
      </c>
      <c r="B182" s="108" t="s">
        <v>358</v>
      </c>
      <c r="C182" s="140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1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1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1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0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1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8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view="pageBreakPreview" zoomScale="60" zoomScaleNormal="60" workbookViewId="0">
      <selection activeCell="E168" sqref="E168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0" t="s">
        <v>596</v>
      </c>
      <c r="B1" s="171"/>
      <c r="C1" s="171"/>
      <c r="D1" s="171"/>
      <c r="E1" s="171"/>
      <c r="F1" s="171"/>
      <c r="G1" s="10" t="s">
        <v>498</v>
      </c>
      <c r="H1" s="18">
        <v>2025</v>
      </c>
    </row>
    <row r="2" spans="1:8" s="11" customFormat="1" ht="18.95" customHeight="1" x14ac:dyDescent="0.25">
      <c r="A2" s="170" t="s">
        <v>502</v>
      </c>
      <c r="B2" s="171"/>
      <c r="C2" s="171"/>
      <c r="D2" s="171"/>
      <c r="E2" s="171"/>
      <c r="F2" s="171"/>
      <c r="G2" s="10" t="s">
        <v>499</v>
      </c>
      <c r="H2" s="18" t="s">
        <v>501</v>
      </c>
    </row>
    <row r="3" spans="1:8" s="11" customFormat="1" ht="18.95" customHeight="1" x14ac:dyDescent="0.25">
      <c r="A3" s="170" t="s">
        <v>597</v>
      </c>
      <c r="B3" s="171"/>
      <c r="C3" s="171"/>
      <c r="D3" s="171"/>
      <c r="E3" s="171"/>
      <c r="F3" s="171"/>
      <c r="G3" s="10" t="s">
        <v>500</v>
      </c>
      <c r="H3" s="18">
        <v>3</v>
      </c>
    </row>
    <row r="4" spans="1:8" s="11" customFormat="1" ht="18.95" customHeight="1" x14ac:dyDescent="0.25">
      <c r="A4" s="170" t="s">
        <v>516</v>
      </c>
      <c r="B4" s="171"/>
      <c r="C4" s="171"/>
      <c r="D4" s="171"/>
      <c r="E4" s="171"/>
      <c r="F4" s="171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3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3">
        <v>0</v>
      </c>
    </row>
    <row r="11" spans="1:8" x14ac:dyDescent="0.2">
      <c r="A11" s="16">
        <v>1121</v>
      </c>
      <c r="B11" s="14" t="s">
        <v>119</v>
      </c>
      <c r="C11" s="143">
        <v>0</v>
      </c>
    </row>
    <row r="12" spans="1:8" x14ac:dyDescent="0.2">
      <c r="C12" s="143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3">
        <v>1521728.58</v>
      </c>
      <c r="D15" s="143">
        <v>-47364.51</v>
      </c>
      <c r="E15" s="143">
        <v>-77542.210000000006</v>
      </c>
      <c r="F15" s="143">
        <v>0</v>
      </c>
      <c r="G15" s="143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3">
        <v>-120818.28</v>
      </c>
      <c r="D16" s="143">
        <v>-191519.01</v>
      </c>
      <c r="E16" s="143">
        <v>5934804.1900000004</v>
      </c>
      <c r="F16" s="143">
        <v>0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3">
        <v>3072224.98</v>
      </c>
      <c r="D20" s="143">
        <v>3072224.98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3">
        <v>57000</v>
      </c>
      <c r="D21" s="143">
        <v>57000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482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483</v>
      </c>
      <c r="C23" s="143">
        <v>0</v>
      </c>
      <c r="D23" s="143">
        <v>0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130</v>
      </c>
      <c r="C24" s="143">
        <v>5041138.8499999996</v>
      </c>
      <c r="D24" s="143">
        <v>5041138.8499999996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131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132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133</v>
      </c>
      <c r="C27" s="143">
        <v>2641412.3199999998</v>
      </c>
      <c r="D27" s="143">
        <v>2641412.3199999998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134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3">
        <v>0</v>
      </c>
    </row>
    <row r="34" spans="1:8" x14ac:dyDescent="0.2">
      <c r="A34" s="16">
        <v>1142</v>
      </c>
      <c r="B34" s="14" t="s">
        <v>138</v>
      </c>
      <c r="C34" s="143">
        <v>0</v>
      </c>
    </row>
    <row r="35" spans="1:8" x14ac:dyDescent="0.2">
      <c r="A35" s="16">
        <v>1143</v>
      </c>
      <c r="B35" s="14" t="s">
        <v>139</v>
      </c>
      <c r="C35" s="143">
        <v>0</v>
      </c>
    </row>
    <row r="36" spans="1:8" x14ac:dyDescent="0.2">
      <c r="A36" s="16">
        <v>1144</v>
      </c>
      <c r="B36" s="14" t="s">
        <v>140</v>
      </c>
      <c r="C36" s="143">
        <v>0</v>
      </c>
    </row>
    <row r="37" spans="1:8" x14ac:dyDescent="0.2">
      <c r="A37" s="16">
        <v>1145</v>
      </c>
      <c r="B37" s="14" t="s">
        <v>141</v>
      </c>
      <c r="C37" s="143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3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3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3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3">
        <v>0</v>
      </c>
    </row>
    <row r="52" spans="1:10" x14ac:dyDescent="0.2">
      <c r="A52" s="16">
        <v>1214</v>
      </c>
      <c r="B52" s="14" t="s">
        <v>147</v>
      </c>
      <c r="C52" s="143">
        <v>0</v>
      </c>
    </row>
    <row r="53" spans="1:10" x14ac:dyDescent="0.2">
      <c r="C53" s="143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3">
        <f>SUM(C57:C63)</f>
        <v>318403917.86000001</v>
      </c>
      <c r="D56" s="143">
        <f>SUM(D57:D63)</f>
        <v>0</v>
      </c>
      <c r="E56" s="143">
        <f>SUM(E57:E63)</f>
        <v>31334364.32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3">
        <v>44430649.960000001</v>
      </c>
      <c r="D57" s="144"/>
      <c r="E57" s="144"/>
    </row>
    <row r="58" spans="1:10" x14ac:dyDescent="0.2">
      <c r="A58" s="16">
        <v>1232</v>
      </c>
      <c r="B58" s="14" t="s">
        <v>151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152</v>
      </c>
      <c r="C59" s="143">
        <v>150371974.59</v>
      </c>
      <c r="D59" s="143">
        <v>0</v>
      </c>
      <c r="E59" s="143">
        <v>31334364.32</v>
      </c>
    </row>
    <row r="60" spans="1:10" x14ac:dyDescent="0.2">
      <c r="A60" s="16">
        <v>1234</v>
      </c>
      <c r="B60" s="14" t="s">
        <v>153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154</v>
      </c>
      <c r="C61" s="143">
        <v>96558074.239999995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155</v>
      </c>
      <c r="C62" s="143">
        <v>24976954.059999999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156</v>
      </c>
      <c r="C63" s="143">
        <v>2066265.01</v>
      </c>
      <c r="D63" s="143">
        <v>0</v>
      </c>
      <c r="E63" s="143">
        <v>0</v>
      </c>
    </row>
    <row r="64" spans="1:10" x14ac:dyDescent="0.2">
      <c r="A64" s="16">
        <v>1240</v>
      </c>
      <c r="B64" s="14" t="s">
        <v>157</v>
      </c>
      <c r="C64" s="143">
        <f>SUM(C65:C72)</f>
        <v>254168005.91</v>
      </c>
      <c r="D64" s="143">
        <f t="shared" ref="D64:E64" si="0">SUM(D65:D72)</f>
        <v>0</v>
      </c>
      <c r="E64" s="143">
        <f t="shared" si="0"/>
        <v>75861879.980000004</v>
      </c>
    </row>
    <row r="65" spans="1:9" x14ac:dyDescent="0.2">
      <c r="A65" s="16">
        <v>1241</v>
      </c>
      <c r="B65" s="14" t="s">
        <v>158</v>
      </c>
      <c r="C65" s="143">
        <v>19396582.949999999</v>
      </c>
      <c r="D65" s="143">
        <v>0</v>
      </c>
      <c r="E65" s="143">
        <v>10578613.289999999</v>
      </c>
    </row>
    <row r="66" spans="1:9" x14ac:dyDescent="0.2">
      <c r="A66" s="16">
        <v>1242</v>
      </c>
      <c r="B66" s="14" t="s">
        <v>159</v>
      </c>
      <c r="C66" s="143">
        <v>2573328.41</v>
      </c>
      <c r="D66" s="143">
        <v>0</v>
      </c>
      <c r="E66" s="143">
        <v>1577161.87</v>
      </c>
    </row>
    <row r="67" spans="1:9" x14ac:dyDescent="0.2">
      <c r="A67" s="16">
        <v>1243</v>
      </c>
      <c r="B67" s="14" t="s">
        <v>160</v>
      </c>
      <c r="C67" s="143">
        <v>398483.20000000001</v>
      </c>
      <c r="D67" s="143">
        <v>0</v>
      </c>
      <c r="E67" s="143">
        <v>294929.61</v>
      </c>
    </row>
    <row r="68" spans="1:9" x14ac:dyDescent="0.2">
      <c r="A68" s="16">
        <v>1244</v>
      </c>
      <c r="B68" s="14" t="s">
        <v>161</v>
      </c>
      <c r="C68" s="143">
        <v>62569245.969999999</v>
      </c>
      <c r="D68" s="143">
        <v>0</v>
      </c>
      <c r="E68" s="143">
        <v>44102103.340000004</v>
      </c>
    </row>
    <row r="69" spans="1:9" x14ac:dyDescent="0.2">
      <c r="A69" s="16">
        <v>1245</v>
      </c>
      <c r="B69" s="14" t="s">
        <v>162</v>
      </c>
      <c r="C69" s="143">
        <v>1019019.27</v>
      </c>
      <c r="D69" s="143">
        <v>0</v>
      </c>
      <c r="E69" s="143">
        <v>827838.81</v>
      </c>
    </row>
    <row r="70" spans="1:9" x14ac:dyDescent="0.2">
      <c r="A70" s="16">
        <v>1246</v>
      </c>
      <c r="B70" s="14" t="s">
        <v>163</v>
      </c>
      <c r="C70" s="143">
        <v>166495983.15000001</v>
      </c>
      <c r="D70" s="143">
        <v>0</v>
      </c>
      <c r="E70" s="143">
        <v>18481233.059999999</v>
      </c>
    </row>
    <row r="71" spans="1:9" x14ac:dyDescent="0.2">
      <c r="A71" s="16">
        <v>1247</v>
      </c>
      <c r="B71" s="14" t="s">
        <v>164</v>
      </c>
      <c r="C71" s="143">
        <v>1715362.96</v>
      </c>
      <c r="D71" s="143">
        <v>0</v>
      </c>
      <c r="E71" s="143">
        <v>0</v>
      </c>
    </row>
    <row r="72" spans="1:9" x14ac:dyDescent="0.2">
      <c r="A72" s="16">
        <v>1248</v>
      </c>
      <c r="B72" s="14" t="s">
        <v>165</v>
      </c>
      <c r="C72" s="143">
        <v>0</v>
      </c>
      <c r="D72" s="143">
        <v>0</v>
      </c>
      <c r="E72" s="143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3">
        <f>SUM(C77:C81)</f>
        <v>7239978.4000000004</v>
      </c>
      <c r="D76" s="143">
        <f>SUM(D77:D81)</f>
        <v>0</v>
      </c>
      <c r="E76" s="143">
        <f>SUM(E77:E81)</f>
        <v>6563943.0600000005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3">
        <v>1257941.75</v>
      </c>
      <c r="D77" s="143">
        <v>0</v>
      </c>
      <c r="E77" s="143">
        <v>685948.77</v>
      </c>
    </row>
    <row r="78" spans="1:9" x14ac:dyDescent="0.2">
      <c r="A78" s="16">
        <v>1252</v>
      </c>
      <c r="B78" s="14" t="s">
        <v>169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170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171</v>
      </c>
      <c r="C80" s="143">
        <v>5982036.6500000004</v>
      </c>
      <c r="D80" s="143">
        <v>0</v>
      </c>
      <c r="E80" s="143">
        <v>5877994.29</v>
      </c>
    </row>
    <row r="81" spans="1:8" x14ac:dyDescent="0.2">
      <c r="A81" s="16">
        <v>1259</v>
      </c>
      <c r="B81" s="14" t="s">
        <v>172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173</v>
      </c>
      <c r="C82" s="143">
        <f>SUM(C83:C88)</f>
        <v>0</v>
      </c>
      <c r="D82" s="144"/>
      <c r="E82" s="144"/>
    </row>
    <row r="83" spans="1:8" x14ac:dyDescent="0.2">
      <c r="A83" s="16">
        <v>1271</v>
      </c>
      <c r="B83" s="14" t="s">
        <v>174</v>
      </c>
      <c r="C83" s="143">
        <v>0</v>
      </c>
      <c r="D83" s="144"/>
      <c r="E83" s="144"/>
    </row>
    <row r="84" spans="1:8" x14ac:dyDescent="0.2">
      <c r="A84" s="16">
        <v>1272</v>
      </c>
      <c r="B84" s="14" t="s">
        <v>175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176</v>
      </c>
      <c r="C85" s="143">
        <v>0</v>
      </c>
      <c r="D85" s="144"/>
      <c r="E85" s="144"/>
    </row>
    <row r="86" spans="1:8" x14ac:dyDescent="0.2">
      <c r="A86" s="16">
        <v>1274</v>
      </c>
      <c r="B86" s="14" t="s">
        <v>177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178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179</v>
      </c>
      <c r="C88" s="143">
        <v>0</v>
      </c>
      <c r="D88" s="144"/>
      <c r="E88" s="144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3">
        <v>0</v>
      </c>
    </row>
    <row r="94" spans="1:8" x14ac:dyDescent="0.2">
      <c r="A94" s="16">
        <v>1162</v>
      </c>
      <c r="B94" s="14" t="s">
        <v>183</v>
      </c>
      <c r="C94" s="143">
        <v>0</v>
      </c>
    </row>
    <row r="95" spans="1:8" x14ac:dyDescent="0.2">
      <c r="C95" s="143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3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3">
        <v>0</v>
      </c>
    </row>
    <row r="100" spans="1:8" x14ac:dyDescent="0.2">
      <c r="A100" s="16">
        <v>1192</v>
      </c>
      <c r="B100" s="14" t="s">
        <v>486</v>
      </c>
      <c r="C100" s="143">
        <v>0</v>
      </c>
    </row>
    <row r="101" spans="1:8" x14ac:dyDescent="0.2">
      <c r="A101" s="16">
        <v>1193</v>
      </c>
      <c r="B101" s="14" t="s">
        <v>487</v>
      </c>
      <c r="C101" s="143">
        <v>0</v>
      </c>
    </row>
    <row r="102" spans="1:8" x14ac:dyDescent="0.2">
      <c r="A102" s="16">
        <v>1194</v>
      </c>
      <c r="B102" s="14" t="s">
        <v>488</v>
      </c>
      <c r="C102" s="143">
        <v>0</v>
      </c>
    </row>
    <row r="103" spans="1:8" x14ac:dyDescent="0.2">
      <c r="A103" s="16">
        <v>1290</v>
      </c>
      <c r="B103" s="14" t="s">
        <v>184</v>
      </c>
      <c r="C103" s="143">
        <f>SUM(C104:C106)</f>
        <v>0</v>
      </c>
    </row>
    <row r="104" spans="1:8" x14ac:dyDescent="0.2">
      <c r="A104" s="16">
        <v>1291</v>
      </c>
      <c r="B104" s="14" t="s">
        <v>185</v>
      </c>
      <c r="C104" s="143">
        <v>0</v>
      </c>
    </row>
    <row r="105" spans="1:8" x14ac:dyDescent="0.2">
      <c r="A105" s="16">
        <v>1292</v>
      </c>
      <c r="B105" s="14" t="s">
        <v>186</v>
      </c>
      <c r="C105" s="143">
        <v>0</v>
      </c>
    </row>
    <row r="106" spans="1:8" x14ac:dyDescent="0.2">
      <c r="A106" s="16">
        <v>1293</v>
      </c>
      <c r="B106" s="14" t="s">
        <v>187</v>
      </c>
      <c r="C106" s="143">
        <v>0</v>
      </c>
    </row>
    <row r="107" spans="1:8" x14ac:dyDescent="0.2">
      <c r="C107" s="143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3">
        <f>SUM(C111:C119)</f>
        <v>25797049.43</v>
      </c>
      <c r="D110" s="143">
        <f>SUM(D111:D119)</f>
        <v>25797049.43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3">
        <v>59367.55</v>
      </c>
      <c r="D111" s="143">
        <f>C111</f>
        <v>59367.55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191</v>
      </c>
      <c r="C112" s="143">
        <v>15305065.439999999</v>
      </c>
      <c r="D112" s="143">
        <f t="shared" ref="D112:D119" si="1">C112</f>
        <v>15305065.439999999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192</v>
      </c>
      <c r="C113" s="143">
        <v>0</v>
      </c>
      <c r="D113" s="143">
        <f t="shared" si="1"/>
        <v>0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193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194</v>
      </c>
      <c r="C115" s="143">
        <v>17000</v>
      </c>
      <c r="D115" s="143">
        <f t="shared" si="1"/>
        <v>17000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195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196</v>
      </c>
      <c r="C117" s="143">
        <v>7255134.5099999998</v>
      </c>
      <c r="D117" s="143">
        <f t="shared" si="1"/>
        <v>7255134.5099999998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197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198</v>
      </c>
      <c r="C119" s="143">
        <v>3160481.93</v>
      </c>
      <c r="D119" s="143">
        <f t="shared" si="1"/>
        <v>3160481.93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199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200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201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202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3">
        <v>0</v>
      </c>
    </row>
    <row r="129" spans="1:8" x14ac:dyDescent="0.2">
      <c r="A129" s="16">
        <v>2162</v>
      </c>
      <c r="B129" s="14" t="s">
        <v>205</v>
      </c>
      <c r="C129" s="143">
        <v>0</v>
      </c>
    </row>
    <row r="130" spans="1:8" x14ac:dyDescent="0.2">
      <c r="A130" s="16">
        <v>2163</v>
      </c>
      <c r="B130" s="14" t="s">
        <v>206</v>
      </c>
      <c r="C130" s="143">
        <v>0</v>
      </c>
    </row>
    <row r="131" spans="1:8" x14ac:dyDescent="0.2">
      <c r="A131" s="16">
        <v>2164</v>
      </c>
      <c r="B131" s="14" t="s">
        <v>207</v>
      </c>
      <c r="C131" s="143">
        <v>0</v>
      </c>
    </row>
    <row r="132" spans="1:8" x14ac:dyDescent="0.2">
      <c r="A132" s="16">
        <v>2165</v>
      </c>
      <c r="B132" s="14" t="s">
        <v>208</v>
      </c>
      <c r="C132" s="143">
        <v>0</v>
      </c>
    </row>
    <row r="133" spans="1:8" x14ac:dyDescent="0.2">
      <c r="A133" s="16">
        <v>2166</v>
      </c>
      <c r="B133" s="14" t="s">
        <v>209</v>
      </c>
      <c r="C133" s="143">
        <v>0</v>
      </c>
    </row>
    <row r="134" spans="1:8" x14ac:dyDescent="0.2">
      <c r="A134" s="16">
        <v>2250</v>
      </c>
      <c r="B134" s="14" t="s">
        <v>210</v>
      </c>
      <c r="C134" s="143">
        <f>SUM(C135:C140)</f>
        <v>0</v>
      </c>
    </row>
    <row r="135" spans="1:8" x14ac:dyDescent="0.2">
      <c r="A135" s="16">
        <v>2251</v>
      </c>
      <c r="B135" s="14" t="s">
        <v>211</v>
      </c>
      <c r="C135" s="143">
        <v>0</v>
      </c>
    </row>
    <row r="136" spans="1:8" x14ac:dyDescent="0.2">
      <c r="A136" s="16">
        <v>2252</v>
      </c>
      <c r="B136" s="14" t="s">
        <v>212</v>
      </c>
      <c r="C136" s="143">
        <v>0</v>
      </c>
    </row>
    <row r="137" spans="1:8" x14ac:dyDescent="0.2">
      <c r="A137" s="16">
        <v>2253</v>
      </c>
      <c r="B137" s="14" t="s">
        <v>213</v>
      </c>
      <c r="C137" s="143">
        <v>0</v>
      </c>
    </row>
    <row r="138" spans="1:8" x14ac:dyDescent="0.2">
      <c r="A138" s="16">
        <v>2254</v>
      </c>
      <c r="B138" s="14" t="s">
        <v>214</v>
      </c>
      <c r="C138" s="143">
        <v>0</v>
      </c>
    </row>
    <row r="139" spans="1:8" x14ac:dyDescent="0.2">
      <c r="A139" s="16">
        <v>2255</v>
      </c>
      <c r="B139" s="14" t="s">
        <v>215</v>
      </c>
      <c r="C139" s="143">
        <v>0</v>
      </c>
    </row>
    <row r="140" spans="1:8" x14ac:dyDescent="0.2">
      <c r="A140" s="16">
        <v>2256</v>
      </c>
      <c r="B140" s="14" t="s">
        <v>216</v>
      </c>
      <c r="C140" s="143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3">
        <v>0</v>
      </c>
    </row>
    <row r="146" spans="1:5" x14ac:dyDescent="0.2">
      <c r="A146" s="16">
        <v>2152</v>
      </c>
      <c r="B146" s="14" t="s">
        <v>563</v>
      </c>
      <c r="C146" s="143">
        <v>0</v>
      </c>
    </row>
    <row r="147" spans="1:5" x14ac:dyDescent="0.2">
      <c r="A147" s="16">
        <v>2159</v>
      </c>
      <c r="B147" s="14" t="s">
        <v>217</v>
      </c>
      <c r="C147" s="143">
        <v>0</v>
      </c>
    </row>
    <row r="148" spans="1:5" x14ac:dyDescent="0.2">
      <c r="A148" s="16">
        <v>2240</v>
      </c>
      <c r="B148" s="14" t="s">
        <v>219</v>
      </c>
      <c r="C148" s="143">
        <f>SUM(C149:C151)</f>
        <v>0</v>
      </c>
    </row>
    <row r="149" spans="1:5" x14ac:dyDescent="0.2">
      <c r="A149" s="16">
        <v>2241</v>
      </c>
      <c r="B149" s="14" t="s">
        <v>220</v>
      </c>
      <c r="C149" s="143">
        <v>0</v>
      </c>
    </row>
    <row r="150" spans="1:5" x14ac:dyDescent="0.2">
      <c r="A150" s="16">
        <v>2242</v>
      </c>
      <c r="B150" s="14" t="s">
        <v>221</v>
      </c>
      <c r="C150" s="143">
        <v>0</v>
      </c>
    </row>
    <row r="151" spans="1:5" x14ac:dyDescent="0.2">
      <c r="A151" s="16">
        <v>2249</v>
      </c>
      <c r="B151" s="14" t="s">
        <v>222</v>
      </c>
      <c r="C151" s="143">
        <v>0</v>
      </c>
    </row>
    <row r="153" spans="1:5" x14ac:dyDescent="0.2">
      <c r="A153" s="113" t="s">
        <v>564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565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568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569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570</v>
      </c>
      <c r="C160" s="145">
        <v>0</v>
      </c>
      <c r="D160" s="117"/>
    </row>
    <row r="161" spans="1:5" x14ac:dyDescent="0.2">
      <c r="A161" s="116">
        <v>2262</v>
      </c>
      <c r="B161" s="117" t="s">
        <v>571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572</v>
      </c>
      <c r="C162" s="145">
        <v>0</v>
      </c>
      <c r="D162" s="117"/>
      <c r="E162" s="117"/>
    </row>
    <row r="163" spans="1:5" x14ac:dyDescent="0.2">
      <c r="A163" s="116">
        <v>2269</v>
      </c>
      <c r="B163" s="117" t="s">
        <v>573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574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575</v>
      </c>
      <c r="C167" s="145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576</v>
      </c>
      <c r="C168" s="145">
        <v>0</v>
      </c>
      <c r="D168" s="117"/>
      <c r="E168" s="117"/>
    </row>
    <row r="169" spans="1:5" x14ac:dyDescent="0.2">
      <c r="A169" s="116">
        <v>2192</v>
      </c>
      <c r="B169" s="117" t="s">
        <v>577</v>
      </c>
      <c r="C169" s="145">
        <v>0</v>
      </c>
      <c r="D169" s="117"/>
    </row>
    <row r="170" spans="1:5" x14ac:dyDescent="0.2">
      <c r="A170" s="116">
        <v>2199</v>
      </c>
      <c r="B170" s="117" t="s">
        <v>218</v>
      </c>
      <c r="C170" s="145">
        <v>0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view="pageBreakPreview" zoomScale="60" zoomScaleNormal="100" workbookViewId="0">
      <selection activeCell="E16" sqref="E16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2" t="s">
        <v>596</v>
      </c>
      <c r="B1" s="172"/>
      <c r="C1" s="172"/>
      <c r="D1" s="20" t="s">
        <v>498</v>
      </c>
      <c r="E1" s="21">
        <v>2025</v>
      </c>
    </row>
    <row r="2" spans="1:5" ht="18.95" customHeight="1" x14ac:dyDescent="0.2">
      <c r="A2" s="172" t="s">
        <v>504</v>
      </c>
      <c r="B2" s="172"/>
      <c r="C2" s="172"/>
      <c r="D2" s="20" t="s">
        <v>499</v>
      </c>
      <c r="E2" s="21" t="s">
        <v>501</v>
      </c>
    </row>
    <row r="3" spans="1:5" ht="18.95" customHeight="1" x14ac:dyDescent="0.2">
      <c r="A3" s="172" t="s">
        <v>597</v>
      </c>
      <c r="B3" s="172"/>
      <c r="C3" s="172"/>
      <c r="D3" s="20" t="s">
        <v>500</v>
      </c>
      <c r="E3" s="21">
        <v>3</v>
      </c>
    </row>
    <row r="4" spans="1:5" ht="18.95" customHeight="1" x14ac:dyDescent="0.2">
      <c r="A4" s="172" t="s">
        <v>516</v>
      </c>
      <c r="B4" s="172"/>
      <c r="C4" s="17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6">
        <v>162351437.34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6">
        <v>20031574.359999999</v>
      </c>
      <c r="E10" s="14"/>
    </row>
    <row r="11" spans="1:5" x14ac:dyDescent="0.2">
      <c r="A11" s="26">
        <v>3130</v>
      </c>
      <c r="B11" s="22" t="s">
        <v>385</v>
      </c>
      <c r="C11" s="146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6">
        <v>63409888.450000003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6">
        <v>253776563.5</v>
      </c>
    </row>
    <row r="17" spans="1:5" x14ac:dyDescent="0.2">
      <c r="A17" s="26">
        <v>3230</v>
      </c>
      <c r="B17" s="22" t="s">
        <v>389</v>
      </c>
      <c r="C17" s="146">
        <f>SUM(C18:C21)</f>
        <v>0</v>
      </c>
    </row>
    <row r="18" spans="1:5" x14ac:dyDescent="0.2">
      <c r="A18" s="26">
        <v>3231</v>
      </c>
      <c r="B18" s="22" t="s">
        <v>390</v>
      </c>
      <c r="C18" s="146">
        <v>0</v>
      </c>
    </row>
    <row r="19" spans="1:5" x14ac:dyDescent="0.2">
      <c r="A19" s="26">
        <v>3232</v>
      </c>
      <c r="B19" s="22" t="s">
        <v>391</v>
      </c>
      <c r="C19" s="146">
        <v>0</v>
      </c>
      <c r="E19" s="14"/>
    </row>
    <row r="20" spans="1:5" x14ac:dyDescent="0.2">
      <c r="A20" s="26">
        <v>3233</v>
      </c>
      <c r="B20" s="22" t="s">
        <v>392</v>
      </c>
      <c r="C20" s="146">
        <v>0</v>
      </c>
    </row>
    <row r="21" spans="1:5" x14ac:dyDescent="0.2">
      <c r="A21" s="26">
        <v>3239</v>
      </c>
      <c r="B21" s="22" t="s">
        <v>393</v>
      </c>
      <c r="C21" s="146">
        <v>0</v>
      </c>
    </row>
    <row r="22" spans="1:5" x14ac:dyDescent="0.2">
      <c r="A22" s="26">
        <v>3240</v>
      </c>
      <c r="B22" s="22" t="s">
        <v>394</v>
      </c>
      <c r="C22" s="146">
        <f>SUM(C23:C25)</f>
        <v>0</v>
      </c>
    </row>
    <row r="23" spans="1:5" x14ac:dyDescent="0.2">
      <c r="A23" s="26">
        <v>3241</v>
      </c>
      <c r="B23" s="22" t="s">
        <v>395</v>
      </c>
      <c r="C23" s="146">
        <v>0</v>
      </c>
    </row>
    <row r="24" spans="1:5" x14ac:dyDescent="0.2">
      <c r="A24" s="26">
        <v>3242</v>
      </c>
      <c r="B24" s="22" t="s">
        <v>396</v>
      </c>
      <c r="C24" s="146">
        <v>0</v>
      </c>
    </row>
    <row r="25" spans="1:5" x14ac:dyDescent="0.2">
      <c r="A25" s="26">
        <v>3243</v>
      </c>
      <c r="B25" s="22" t="s">
        <v>397</v>
      </c>
      <c r="C25" s="146">
        <v>0</v>
      </c>
    </row>
    <row r="26" spans="1:5" x14ac:dyDescent="0.2">
      <c r="A26" s="26">
        <v>3250</v>
      </c>
      <c r="B26" s="22" t="s">
        <v>398</v>
      </c>
      <c r="C26" s="146">
        <f>SUM(C27:C29)</f>
        <v>0</v>
      </c>
    </row>
    <row r="27" spans="1:5" x14ac:dyDescent="0.2">
      <c r="A27" s="26">
        <v>3251</v>
      </c>
      <c r="B27" s="22" t="s">
        <v>399</v>
      </c>
      <c r="C27" s="146">
        <v>0</v>
      </c>
    </row>
    <row r="28" spans="1:5" x14ac:dyDescent="0.2">
      <c r="A28" s="26">
        <v>3252</v>
      </c>
      <c r="B28" s="22" t="s">
        <v>400</v>
      </c>
      <c r="C28" s="146">
        <v>0</v>
      </c>
    </row>
    <row r="29" spans="1:5" x14ac:dyDescent="0.2">
      <c r="A29" s="26">
        <v>3253</v>
      </c>
      <c r="B29" s="22" t="s">
        <v>595</v>
      </c>
      <c r="C29" s="146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view="pageBreakPreview" zoomScale="60" zoomScaleNormal="100" workbookViewId="0">
      <selection activeCell="I71" sqref="I71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2" t="s">
        <v>596</v>
      </c>
      <c r="B1" s="172"/>
      <c r="C1" s="172"/>
      <c r="D1" s="20" t="s">
        <v>498</v>
      </c>
      <c r="E1" s="21">
        <v>2025</v>
      </c>
    </row>
    <row r="2" spans="1:5" s="28" customFormat="1" ht="18.95" customHeight="1" x14ac:dyDescent="0.25">
      <c r="A2" s="172" t="s">
        <v>505</v>
      </c>
      <c r="B2" s="172"/>
      <c r="C2" s="172"/>
      <c r="D2" s="20" t="s">
        <v>499</v>
      </c>
      <c r="E2" s="21" t="s">
        <v>501</v>
      </c>
    </row>
    <row r="3" spans="1:5" s="28" customFormat="1" ht="18.95" customHeight="1" x14ac:dyDescent="0.25">
      <c r="A3" s="172" t="s">
        <v>597</v>
      </c>
      <c r="B3" s="172"/>
      <c r="C3" s="172"/>
      <c r="D3" s="20" t="s">
        <v>500</v>
      </c>
      <c r="E3" s="21">
        <v>3</v>
      </c>
    </row>
    <row r="4" spans="1:5" s="28" customFormat="1" ht="18.95" customHeight="1" x14ac:dyDescent="0.25">
      <c r="A4" s="172" t="s">
        <v>516</v>
      </c>
      <c r="B4" s="172"/>
      <c r="C4" s="17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6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7"/>
    </row>
    <row r="9" spans="1:5" x14ac:dyDescent="0.2">
      <c r="A9" s="26">
        <v>1111</v>
      </c>
      <c r="B9" s="22" t="s">
        <v>401</v>
      </c>
      <c r="C9" s="146">
        <v>0</v>
      </c>
      <c r="D9" s="146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6">
        <v>50102111.82</v>
      </c>
      <c r="D10" s="146">
        <v>41234663.170000002</v>
      </c>
    </row>
    <row r="11" spans="1:5" x14ac:dyDescent="0.2">
      <c r="A11" s="26">
        <v>1113</v>
      </c>
      <c r="B11" s="22" t="s">
        <v>403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117</v>
      </c>
      <c r="C12" s="146">
        <v>0</v>
      </c>
      <c r="D12" s="146">
        <v>0</v>
      </c>
    </row>
    <row r="13" spans="1:5" x14ac:dyDescent="0.2">
      <c r="A13" s="26">
        <v>1115</v>
      </c>
      <c r="B13" s="22" t="s">
        <v>118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404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405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519</v>
      </c>
      <c r="C16" s="147">
        <f>SUM(C9:C15)</f>
        <v>50102111.82</v>
      </c>
      <c r="D16" s="147">
        <f>SUM(D9:D15)</f>
        <v>41234663.170000002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7">
        <f>SUM(C22:C28)</f>
        <v>14918697.210000001</v>
      </c>
      <c r="D21" s="147">
        <f>SUM(D22:D28)</f>
        <v>84854944.870000005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6">
        <v>0</v>
      </c>
      <c r="D22" s="146">
        <v>1447000</v>
      </c>
    </row>
    <row r="23" spans="1:5" x14ac:dyDescent="0.2">
      <c r="A23" s="26">
        <v>1232</v>
      </c>
      <c r="B23" s="22" t="s">
        <v>151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152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153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154</v>
      </c>
      <c r="C26" s="146">
        <v>14918697.210000001</v>
      </c>
      <c r="D26" s="146">
        <v>81328799.640000001</v>
      </c>
    </row>
    <row r="27" spans="1:5" x14ac:dyDescent="0.2">
      <c r="A27" s="26">
        <v>1236</v>
      </c>
      <c r="B27" s="22" t="s">
        <v>155</v>
      </c>
      <c r="C27" s="146">
        <v>0</v>
      </c>
      <c r="D27" s="146">
        <v>2079145.23</v>
      </c>
    </row>
    <row r="28" spans="1:5" x14ac:dyDescent="0.2">
      <c r="A28" s="26">
        <v>1239</v>
      </c>
      <c r="B28" s="22" t="s">
        <v>156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157</v>
      </c>
      <c r="C29" s="147">
        <f>SUM(C30:C37)</f>
        <v>3807540.54</v>
      </c>
      <c r="D29" s="147">
        <f>SUM(D30:D37)</f>
        <v>91688603.670000002</v>
      </c>
    </row>
    <row r="30" spans="1:5" x14ac:dyDescent="0.2">
      <c r="A30" s="26">
        <v>1241</v>
      </c>
      <c r="B30" s="22" t="s">
        <v>158</v>
      </c>
      <c r="C30" s="146">
        <v>1513315.04</v>
      </c>
      <c r="D30" s="146">
        <v>2401217.48</v>
      </c>
    </row>
    <row r="31" spans="1:5" x14ac:dyDescent="0.2">
      <c r="A31" s="26">
        <v>1242</v>
      </c>
      <c r="B31" s="22" t="s">
        <v>159</v>
      </c>
      <c r="C31" s="146">
        <v>312658.86</v>
      </c>
      <c r="D31" s="146">
        <v>0</v>
      </c>
    </row>
    <row r="32" spans="1:5" x14ac:dyDescent="0.2">
      <c r="A32" s="26">
        <v>1243</v>
      </c>
      <c r="B32" s="22" t="s">
        <v>160</v>
      </c>
      <c r="C32" s="146">
        <v>0</v>
      </c>
      <c r="D32" s="146">
        <v>0</v>
      </c>
    </row>
    <row r="33" spans="1:5" x14ac:dyDescent="0.2">
      <c r="A33" s="26">
        <v>1244</v>
      </c>
      <c r="B33" s="22" t="s">
        <v>161</v>
      </c>
      <c r="C33" s="146">
        <v>0</v>
      </c>
      <c r="D33" s="146">
        <v>0</v>
      </c>
    </row>
    <row r="34" spans="1:5" x14ac:dyDescent="0.2">
      <c r="A34" s="26">
        <v>1245</v>
      </c>
      <c r="B34" s="22" t="s">
        <v>162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163</v>
      </c>
      <c r="C35" s="146">
        <v>1124656.08</v>
      </c>
      <c r="D35" s="146">
        <v>89287386.189999998</v>
      </c>
    </row>
    <row r="36" spans="1:5" x14ac:dyDescent="0.2">
      <c r="A36" s="26">
        <v>1247</v>
      </c>
      <c r="B36" s="22" t="s">
        <v>164</v>
      </c>
      <c r="C36" s="146">
        <v>856910.56</v>
      </c>
      <c r="D36" s="146">
        <v>0</v>
      </c>
    </row>
    <row r="37" spans="1:5" x14ac:dyDescent="0.2">
      <c r="A37" s="26">
        <v>1248</v>
      </c>
      <c r="B37" s="22" t="s">
        <v>165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167</v>
      </c>
      <c r="C38" s="148">
        <f>SUM(C39:C43)</f>
        <v>50763</v>
      </c>
      <c r="D38" s="148">
        <f>SUM(D39:D43)</f>
        <v>0</v>
      </c>
    </row>
    <row r="39" spans="1:5" x14ac:dyDescent="0.2">
      <c r="A39" s="120">
        <v>1251</v>
      </c>
      <c r="B39" s="121" t="s">
        <v>168</v>
      </c>
      <c r="C39" s="149">
        <v>0</v>
      </c>
      <c r="D39" s="149">
        <v>0</v>
      </c>
    </row>
    <row r="40" spans="1:5" x14ac:dyDescent="0.2">
      <c r="A40" s="120">
        <v>1252</v>
      </c>
      <c r="B40" s="121" t="s">
        <v>169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170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171</v>
      </c>
      <c r="C42" s="149">
        <v>50763</v>
      </c>
      <c r="D42" s="149">
        <v>0</v>
      </c>
    </row>
    <row r="43" spans="1:5" x14ac:dyDescent="0.2">
      <c r="A43" s="120">
        <v>1259</v>
      </c>
      <c r="B43" s="121" t="s">
        <v>172</v>
      </c>
      <c r="C43" s="149">
        <v>0</v>
      </c>
      <c r="D43" s="149">
        <v>0</v>
      </c>
    </row>
    <row r="44" spans="1:5" x14ac:dyDescent="0.2">
      <c r="B44" s="82" t="s">
        <v>520</v>
      </c>
      <c r="C44" s="147">
        <f>C21+C29+C38</f>
        <v>18777000.75</v>
      </c>
      <c r="D44" s="147">
        <f>D21+D29+D38</f>
        <v>176543548.54000002</v>
      </c>
    </row>
    <row r="46" spans="1:5" x14ac:dyDescent="0.2">
      <c r="A46" s="24" t="s">
        <v>586</v>
      </c>
      <c r="B46" s="24"/>
      <c r="C46" s="24"/>
      <c r="D46" s="24"/>
      <c r="E46" s="136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7"/>
    </row>
    <row r="48" spans="1:5" x14ac:dyDescent="0.2">
      <c r="A48" s="33">
        <v>3210</v>
      </c>
      <c r="B48" s="34" t="s">
        <v>521</v>
      </c>
      <c r="C48" s="147">
        <v>63409888.450000003</v>
      </c>
      <c r="D48" s="147">
        <v>53494978.590000004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7">
        <f>C54+C66+C94+C97+C50</f>
        <v>1427484.99</v>
      </c>
      <c r="D49" s="147">
        <f>D54+D66+D94+D97+D50</f>
        <v>94456717.670000002</v>
      </c>
    </row>
    <row r="50" spans="1:4" x14ac:dyDescent="0.2">
      <c r="A50" s="96">
        <v>5100</v>
      </c>
      <c r="B50" s="97" t="s">
        <v>278</v>
      </c>
      <c r="C50" s="150">
        <f>SUM(C53+C51)</f>
        <v>0</v>
      </c>
      <c r="D50" s="150">
        <f>SUM(D53+D51)</f>
        <v>0</v>
      </c>
    </row>
    <row r="51" spans="1:4" x14ac:dyDescent="0.2">
      <c r="A51" s="123">
        <v>5120</v>
      </c>
      <c r="B51" s="134" t="s">
        <v>145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145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539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343</v>
      </c>
      <c r="C54" s="147">
        <f>C55+C57+C59+C61+C63</f>
        <v>790783.33</v>
      </c>
      <c r="D54" s="147">
        <f>D55+D57+D59+D61+D63</f>
        <v>233566.66</v>
      </c>
    </row>
    <row r="55" spans="1:4" x14ac:dyDescent="0.2">
      <c r="A55" s="26">
        <v>5410</v>
      </c>
      <c r="B55" s="22" t="s">
        <v>511</v>
      </c>
      <c r="C55" s="146">
        <f>C56</f>
        <v>790783.33</v>
      </c>
      <c r="D55" s="146">
        <f>D56</f>
        <v>233566.66</v>
      </c>
    </row>
    <row r="56" spans="1:4" x14ac:dyDescent="0.2">
      <c r="A56" s="26">
        <v>5411</v>
      </c>
      <c r="B56" s="22" t="s">
        <v>345</v>
      </c>
      <c r="C56" s="146">
        <v>790783.33</v>
      </c>
      <c r="D56" s="146">
        <v>233566.66</v>
      </c>
    </row>
    <row r="57" spans="1:4" x14ac:dyDescent="0.2">
      <c r="A57" s="26">
        <v>5420</v>
      </c>
      <c r="B57" s="22" t="s">
        <v>512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348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513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351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514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514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515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355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356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357</v>
      </c>
      <c r="C66" s="147">
        <f>C67+C76+C79+C85</f>
        <v>0</v>
      </c>
      <c r="D66" s="147">
        <f>D67+D76+D79+D85</f>
        <v>21646138.030000001</v>
      </c>
    </row>
    <row r="67" spans="1:4" x14ac:dyDescent="0.2">
      <c r="A67" s="26">
        <v>5510</v>
      </c>
      <c r="B67" s="22" t="s">
        <v>358</v>
      </c>
      <c r="C67" s="146">
        <f>SUM(C68:C75)</f>
        <v>0</v>
      </c>
      <c r="D67" s="146">
        <f>SUM(D68:D75)</f>
        <v>21646138.030000001</v>
      </c>
    </row>
    <row r="68" spans="1:4" x14ac:dyDescent="0.2">
      <c r="A68" s="26">
        <v>5511</v>
      </c>
      <c r="B68" s="22" t="s">
        <v>359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360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361</v>
      </c>
      <c r="C70" s="146">
        <v>0</v>
      </c>
      <c r="D70" s="146">
        <v>3473591.07</v>
      </c>
    </row>
    <row r="71" spans="1:4" x14ac:dyDescent="0.2">
      <c r="A71" s="26">
        <v>5514</v>
      </c>
      <c r="B71" s="22" t="s">
        <v>362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363</v>
      </c>
      <c r="C72" s="146">
        <v>0</v>
      </c>
      <c r="D72" s="146">
        <v>17648538.050000001</v>
      </c>
    </row>
    <row r="73" spans="1:4" x14ac:dyDescent="0.2">
      <c r="A73" s="26">
        <v>5516</v>
      </c>
      <c r="B73" s="22" t="s">
        <v>364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365</v>
      </c>
      <c r="C74" s="146">
        <v>0</v>
      </c>
      <c r="D74" s="146">
        <v>524008.91</v>
      </c>
    </row>
    <row r="75" spans="1:4" x14ac:dyDescent="0.2">
      <c r="A75" s="26">
        <v>5518</v>
      </c>
      <c r="B75" s="22" t="s">
        <v>41</v>
      </c>
      <c r="C75" s="146">
        <v>0</v>
      </c>
      <c r="D75" s="146">
        <v>0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366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367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368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369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370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371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372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373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374</v>
      </c>
      <c r="C85" s="146">
        <f>SUM(C86:C93)</f>
        <v>0</v>
      </c>
      <c r="D85" s="146">
        <f>SUM(D86:D93)</f>
        <v>0</v>
      </c>
    </row>
    <row r="86" spans="1:4" x14ac:dyDescent="0.2">
      <c r="A86" s="26">
        <v>5591</v>
      </c>
      <c r="B86" s="22" t="s">
        <v>375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376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377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378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379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274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380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381</v>
      </c>
      <c r="C93" s="146">
        <v>0</v>
      </c>
      <c r="D93" s="146">
        <v>0</v>
      </c>
    </row>
    <row r="94" spans="1:4" x14ac:dyDescent="0.2">
      <c r="A94" s="33">
        <v>5600</v>
      </c>
      <c r="B94" s="34" t="s">
        <v>39</v>
      </c>
      <c r="C94" s="147">
        <f>C95</f>
        <v>0</v>
      </c>
      <c r="D94" s="147">
        <f>D95</f>
        <v>72009927.650000006</v>
      </c>
    </row>
    <row r="95" spans="1:4" x14ac:dyDescent="0.2">
      <c r="A95" s="26">
        <v>5610</v>
      </c>
      <c r="B95" s="22" t="s">
        <v>382</v>
      </c>
      <c r="C95" s="146">
        <f>C96</f>
        <v>0</v>
      </c>
      <c r="D95" s="146">
        <f>D96</f>
        <v>72009927.650000006</v>
      </c>
    </row>
    <row r="96" spans="1:4" x14ac:dyDescent="0.2">
      <c r="A96" s="26">
        <v>5611</v>
      </c>
      <c r="B96" s="22" t="s">
        <v>383</v>
      </c>
      <c r="C96" s="146">
        <v>0</v>
      </c>
      <c r="D96" s="146">
        <v>72009927.650000006</v>
      </c>
    </row>
    <row r="97" spans="1:4" x14ac:dyDescent="0.2">
      <c r="A97" s="33">
        <v>2110</v>
      </c>
      <c r="B97" s="85" t="s">
        <v>522</v>
      </c>
      <c r="C97" s="147">
        <f>SUM(C98:C102)</f>
        <v>636701.66</v>
      </c>
      <c r="D97" s="147">
        <f>SUM(D98:D102)</f>
        <v>567085.32999999996</v>
      </c>
    </row>
    <row r="98" spans="1:4" x14ac:dyDescent="0.2">
      <c r="A98" s="26">
        <v>2111</v>
      </c>
      <c r="B98" s="22" t="s">
        <v>523</v>
      </c>
      <c r="C98" s="146">
        <v>249924.91</v>
      </c>
      <c r="D98" s="146">
        <v>83063.350000000006</v>
      </c>
    </row>
    <row r="99" spans="1:4" x14ac:dyDescent="0.2">
      <c r="A99" s="26">
        <v>2112</v>
      </c>
      <c r="B99" s="22" t="s">
        <v>524</v>
      </c>
      <c r="C99" s="146">
        <v>92961.16</v>
      </c>
      <c r="D99" s="146">
        <v>264123.7</v>
      </c>
    </row>
    <row r="100" spans="1:4" x14ac:dyDescent="0.2">
      <c r="A100" s="26">
        <v>2112</v>
      </c>
      <c r="B100" s="22" t="s">
        <v>525</v>
      </c>
      <c r="C100" s="146">
        <v>274251.07</v>
      </c>
      <c r="D100" s="146">
        <v>183780.68</v>
      </c>
    </row>
    <row r="101" spans="1:4" x14ac:dyDescent="0.2">
      <c r="A101" s="26">
        <v>2115</v>
      </c>
      <c r="B101" s="22" t="s">
        <v>526</v>
      </c>
      <c r="C101" s="146">
        <v>19564.52</v>
      </c>
      <c r="D101" s="146">
        <v>36117.599999999999</v>
      </c>
    </row>
    <row r="102" spans="1:4" x14ac:dyDescent="0.2">
      <c r="A102" s="26">
        <v>2114</v>
      </c>
      <c r="B102" s="22" t="s">
        <v>527</v>
      </c>
      <c r="C102" s="146">
        <v>0</v>
      </c>
      <c r="D102" s="146">
        <v>0</v>
      </c>
    </row>
    <row r="103" spans="1:4" x14ac:dyDescent="0.2">
      <c r="A103" s="98"/>
      <c r="B103" s="102" t="s">
        <v>540</v>
      </c>
      <c r="C103" s="150">
        <f>+C104</f>
        <v>0</v>
      </c>
      <c r="D103" s="150">
        <f>+D104</f>
        <v>0</v>
      </c>
    </row>
    <row r="104" spans="1:4" x14ac:dyDescent="0.2">
      <c r="A104" s="96">
        <v>1270</v>
      </c>
      <c r="B104" s="97" t="s">
        <v>173</v>
      </c>
      <c r="C104" s="153">
        <f>+C105</f>
        <v>0</v>
      </c>
      <c r="D104" s="153">
        <f>+D105</f>
        <v>0</v>
      </c>
    </row>
    <row r="105" spans="1:4" x14ac:dyDescent="0.2">
      <c r="A105" s="98">
        <v>1273</v>
      </c>
      <c r="B105" s="99" t="s">
        <v>541</v>
      </c>
      <c r="C105" s="154">
        <v>0</v>
      </c>
      <c r="D105" s="154">
        <v>0</v>
      </c>
    </row>
    <row r="106" spans="1:4" x14ac:dyDescent="0.2">
      <c r="A106" s="98"/>
      <c r="B106" s="102" t="s">
        <v>542</v>
      </c>
      <c r="C106" s="150">
        <f>+C107+C129</f>
        <v>1626810.62</v>
      </c>
      <c r="D106" s="150">
        <f>+D107+D129</f>
        <v>6.9388939039072284E-18</v>
      </c>
    </row>
    <row r="107" spans="1:4" x14ac:dyDescent="0.2">
      <c r="A107" s="96">
        <v>4300</v>
      </c>
      <c r="B107" s="100" t="s">
        <v>590</v>
      </c>
      <c r="C107" s="153">
        <f>C121+C108+C111+C117+C119</f>
        <v>0</v>
      </c>
      <c r="D107" s="155">
        <f>D121+D108+D111+D117+D119</f>
        <v>0</v>
      </c>
    </row>
    <row r="108" spans="1:4" x14ac:dyDescent="0.2">
      <c r="A108" s="96">
        <v>4310</v>
      </c>
      <c r="B108" s="100" t="s">
        <v>261</v>
      </c>
      <c r="C108" s="153">
        <f>SUM(C109:C110)</f>
        <v>0</v>
      </c>
      <c r="D108" s="153">
        <f>SUM(D109:D110)</f>
        <v>0</v>
      </c>
    </row>
    <row r="109" spans="1:4" x14ac:dyDescent="0.2">
      <c r="A109" s="98">
        <v>4311</v>
      </c>
      <c r="B109" s="101" t="s">
        <v>430</v>
      </c>
      <c r="C109" s="154">
        <v>0</v>
      </c>
      <c r="D109" s="156">
        <v>0</v>
      </c>
    </row>
    <row r="110" spans="1:4" x14ac:dyDescent="0.2">
      <c r="A110" s="98">
        <v>4319</v>
      </c>
      <c r="B110" s="101" t="s">
        <v>262</v>
      </c>
      <c r="C110" s="154">
        <v>0</v>
      </c>
      <c r="D110" s="156">
        <v>0</v>
      </c>
    </row>
    <row r="111" spans="1:4" x14ac:dyDescent="0.2">
      <c r="A111" s="96">
        <v>4320</v>
      </c>
      <c r="B111" s="100" t="s">
        <v>263</v>
      </c>
      <c r="C111" s="153">
        <f>SUM(C112:C116)</f>
        <v>0</v>
      </c>
      <c r="D111" s="153">
        <f>SUM(D112:D116)</f>
        <v>0</v>
      </c>
    </row>
    <row r="112" spans="1:4" x14ac:dyDescent="0.2">
      <c r="A112" s="98">
        <v>4321</v>
      </c>
      <c r="B112" s="101" t="s">
        <v>264</v>
      </c>
      <c r="C112" s="154">
        <v>0</v>
      </c>
      <c r="D112" s="156">
        <v>0</v>
      </c>
    </row>
    <row r="113" spans="1:4" x14ac:dyDescent="0.2">
      <c r="A113" s="98">
        <v>4322</v>
      </c>
      <c r="B113" s="101" t="s">
        <v>265</v>
      </c>
      <c r="C113" s="154">
        <v>0</v>
      </c>
      <c r="D113" s="156">
        <v>0</v>
      </c>
    </row>
    <row r="114" spans="1:4" x14ac:dyDescent="0.2">
      <c r="A114" s="98">
        <v>4323</v>
      </c>
      <c r="B114" s="101" t="s">
        <v>266</v>
      </c>
      <c r="C114" s="154">
        <v>0</v>
      </c>
      <c r="D114" s="156">
        <v>0</v>
      </c>
    </row>
    <row r="115" spans="1:4" x14ac:dyDescent="0.2">
      <c r="A115" s="98">
        <v>4324</v>
      </c>
      <c r="B115" s="101" t="s">
        <v>267</v>
      </c>
      <c r="C115" s="154">
        <v>0</v>
      </c>
      <c r="D115" s="156">
        <v>0</v>
      </c>
    </row>
    <row r="116" spans="1:4" x14ac:dyDescent="0.2">
      <c r="A116" s="98">
        <v>4325</v>
      </c>
      <c r="B116" s="101" t="s">
        <v>268</v>
      </c>
      <c r="C116" s="154">
        <v>0</v>
      </c>
      <c r="D116" s="156">
        <v>0</v>
      </c>
    </row>
    <row r="117" spans="1:4" x14ac:dyDescent="0.2">
      <c r="A117" s="96">
        <v>4330</v>
      </c>
      <c r="B117" s="100" t="s">
        <v>269</v>
      </c>
      <c r="C117" s="153">
        <f>C118</f>
        <v>0</v>
      </c>
      <c r="D117" s="153">
        <f>D118</f>
        <v>0</v>
      </c>
    </row>
    <row r="118" spans="1:4" x14ac:dyDescent="0.2">
      <c r="A118" s="98">
        <v>4331</v>
      </c>
      <c r="B118" s="101" t="s">
        <v>269</v>
      </c>
      <c r="C118" s="154">
        <v>0</v>
      </c>
      <c r="D118" s="156">
        <v>0</v>
      </c>
    </row>
    <row r="119" spans="1:4" x14ac:dyDescent="0.2">
      <c r="A119" s="96">
        <v>4340</v>
      </c>
      <c r="B119" s="100" t="s">
        <v>270</v>
      </c>
      <c r="C119" s="153">
        <f>C120</f>
        <v>0</v>
      </c>
      <c r="D119" s="153">
        <f>D120</f>
        <v>0</v>
      </c>
    </row>
    <row r="120" spans="1:4" x14ac:dyDescent="0.2">
      <c r="A120" s="98">
        <v>4341</v>
      </c>
      <c r="B120" s="101" t="s">
        <v>270</v>
      </c>
      <c r="C120" s="154">
        <v>0</v>
      </c>
      <c r="D120" s="156">
        <v>0</v>
      </c>
    </row>
    <row r="121" spans="1:4" x14ac:dyDescent="0.2">
      <c r="A121" s="123">
        <v>4390</v>
      </c>
      <c r="B121" s="124" t="s">
        <v>271</v>
      </c>
      <c r="C121" s="157">
        <f>SUM(C122:C128)</f>
        <v>0</v>
      </c>
      <c r="D121" s="157">
        <f>SUM(D122:D128)</f>
        <v>0</v>
      </c>
    </row>
    <row r="122" spans="1:4" x14ac:dyDescent="0.2">
      <c r="A122" s="79">
        <v>4392</v>
      </c>
      <c r="B122" s="122" t="s">
        <v>272</v>
      </c>
      <c r="C122" s="158">
        <v>0</v>
      </c>
      <c r="D122" s="158">
        <v>0</v>
      </c>
    </row>
    <row r="123" spans="1:4" x14ac:dyDescent="0.2">
      <c r="A123" s="79">
        <v>4393</v>
      </c>
      <c r="B123" s="122" t="s">
        <v>431</v>
      </c>
      <c r="C123" s="158">
        <v>0</v>
      </c>
      <c r="D123" s="158">
        <v>0</v>
      </c>
    </row>
    <row r="124" spans="1:4" x14ac:dyDescent="0.2">
      <c r="A124" s="79">
        <v>4394</v>
      </c>
      <c r="B124" s="122" t="s">
        <v>273</v>
      </c>
      <c r="C124" s="158">
        <v>0</v>
      </c>
      <c r="D124" s="158">
        <v>0</v>
      </c>
    </row>
    <row r="125" spans="1:4" x14ac:dyDescent="0.2">
      <c r="A125" s="79">
        <v>4395</v>
      </c>
      <c r="B125" s="122" t="s">
        <v>274</v>
      </c>
      <c r="C125" s="158">
        <v>0</v>
      </c>
      <c r="D125" s="158">
        <v>0</v>
      </c>
    </row>
    <row r="126" spans="1:4" x14ac:dyDescent="0.2">
      <c r="A126" s="79">
        <v>4396</v>
      </c>
      <c r="B126" s="122" t="s">
        <v>275</v>
      </c>
      <c r="C126" s="158">
        <v>0</v>
      </c>
      <c r="D126" s="158">
        <v>0</v>
      </c>
    </row>
    <row r="127" spans="1:4" x14ac:dyDescent="0.2">
      <c r="A127" s="79">
        <v>4397</v>
      </c>
      <c r="B127" s="122" t="s">
        <v>432</v>
      </c>
      <c r="C127" s="158">
        <v>0</v>
      </c>
      <c r="D127" s="158">
        <v>0</v>
      </c>
    </row>
    <row r="128" spans="1:4" x14ac:dyDescent="0.2">
      <c r="A128" s="98">
        <v>4399</v>
      </c>
      <c r="B128" s="101" t="s">
        <v>271</v>
      </c>
      <c r="C128" s="154">
        <v>0</v>
      </c>
      <c r="D128" s="154">
        <v>0</v>
      </c>
    </row>
    <row r="129" spans="1:4" x14ac:dyDescent="0.2">
      <c r="A129" s="33">
        <v>1120</v>
      </c>
      <c r="B129" s="85" t="s">
        <v>528</v>
      </c>
      <c r="C129" s="147">
        <f>SUM(C130:C138)</f>
        <v>1626810.62</v>
      </c>
      <c r="D129" s="147">
        <f>SUM(D130:D138)</f>
        <v>6.9388939039072284E-18</v>
      </c>
    </row>
    <row r="130" spans="1:4" x14ac:dyDescent="0.2">
      <c r="A130" s="26">
        <v>1124</v>
      </c>
      <c r="B130" s="86" t="s">
        <v>529</v>
      </c>
      <c r="C130" s="159">
        <v>31196.78</v>
      </c>
      <c r="D130" s="146">
        <v>-0.1</v>
      </c>
    </row>
    <row r="131" spans="1:4" x14ac:dyDescent="0.2">
      <c r="A131" s="26">
        <v>1124</v>
      </c>
      <c r="B131" s="86" t="s">
        <v>530</v>
      </c>
      <c r="C131" s="159">
        <v>0</v>
      </c>
      <c r="D131" s="146">
        <v>0</v>
      </c>
    </row>
    <row r="132" spans="1:4" x14ac:dyDescent="0.2">
      <c r="A132" s="26">
        <v>1124</v>
      </c>
      <c r="B132" s="86" t="s">
        <v>531</v>
      </c>
      <c r="C132" s="159">
        <v>0</v>
      </c>
      <c r="D132" s="146">
        <v>0</v>
      </c>
    </row>
    <row r="133" spans="1:4" x14ac:dyDescent="0.2">
      <c r="A133" s="26">
        <v>1124</v>
      </c>
      <c r="B133" s="86" t="s">
        <v>532</v>
      </c>
      <c r="C133" s="159">
        <v>1500666.36</v>
      </c>
      <c r="D133" s="146">
        <v>-0.13</v>
      </c>
    </row>
    <row r="134" spans="1:4" x14ac:dyDescent="0.2">
      <c r="A134" s="26">
        <v>1124</v>
      </c>
      <c r="B134" s="86" t="s">
        <v>533</v>
      </c>
      <c r="C134" s="146">
        <v>1531.61</v>
      </c>
      <c r="D134" s="146">
        <v>0.27</v>
      </c>
    </row>
    <row r="135" spans="1:4" x14ac:dyDescent="0.2">
      <c r="A135" s="26">
        <v>1124</v>
      </c>
      <c r="B135" s="86" t="s">
        <v>534</v>
      </c>
      <c r="C135" s="146">
        <v>21179.24</v>
      </c>
      <c r="D135" s="146">
        <v>-0.04</v>
      </c>
    </row>
    <row r="136" spans="1:4" x14ac:dyDescent="0.2">
      <c r="A136" s="26">
        <v>1122</v>
      </c>
      <c r="B136" s="86" t="s">
        <v>535</v>
      </c>
      <c r="C136" s="146">
        <v>0</v>
      </c>
      <c r="D136" s="146">
        <v>0</v>
      </c>
    </row>
    <row r="137" spans="1:4" x14ac:dyDescent="0.2">
      <c r="A137" s="26">
        <v>1122</v>
      </c>
      <c r="B137" s="86" t="s">
        <v>536</v>
      </c>
      <c r="C137" s="159">
        <v>72236.63</v>
      </c>
      <c r="D137" s="146">
        <v>0</v>
      </c>
    </row>
    <row r="138" spans="1:4" x14ac:dyDescent="0.2">
      <c r="A138" s="26">
        <v>1122</v>
      </c>
      <c r="B138" s="86" t="s">
        <v>537</v>
      </c>
      <c r="C138" s="146">
        <v>0</v>
      </c>
      <c r="D138" s="146">
        <v>0</v>
      </c>
    </row>
    <row r="139" spans="1:4" x14ac:dyDescent="0.2">
      <c r="A139" s="26"/>
      <c r="B139" s="87" t="s">
        <v>538</v>
      </c>
      <c r="C139" s="147">
        <f>C48+C49-C103-C106</f>
        <v>63210562.820000008</v>
      </c>
      <c r="D139" s="147">
        <f>D48+D49-D103-D106</f>
        <v>147951696.25999999</v>
      </c>
    </row>
    <row r="141" spans="1:4" x14ac:dyDescent="0.2">
      <c r="B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view="pageBreakPreview" zoomScale="60" zoomScaleNormal="100" workbookViewId="0">
      <selection activeCell="D17" sqref="D17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3" t="s">
        <v>596</v>
      </c>
      <c r="B1" s="174"/>
      <c r="C1" s="175"/>
    </row>
    <row r="2" spans="1:3" s="29" customFormat="1" ht="18" customHeight="1" x14ac:dyDescent="0.25">
      <c r="A2" s="176" t="s">
        <v>506</v>
      </c>
      <c r="B2" s="177"/>
      <c r="C2" s="178"/>
    </row>
    <row r="3" spans="1:3" s="29" customFormat="1" ht="18" customHeight="1" x14ac:dyDescent="0.25">
      <c r="A3" s="176" t="s">
        <v>597</v>
      </c>
      <c r="B3" s="177"/>
      <c r="C3" s="178"/>
    </row>
    <row r="4" spans="1:3" s="31" customFormat="1" ht="18" customHeight="1" x14ac:dyDescent="0.2">
      <c r="A4" s="179" t="s">
        <v>507</v>
      </c>
      <c r="B4" s="180"/>
      <c r="C4" s="181"/>
    </row>
    <row r="5" spans="1:3" s="31" customFormat="1" ht="18" customHeight="1" x14ac:dyDescent="0.2">
      <c r="A5" s="182" t="s">
        <v>406</v>
      </c>
      <c r="B5" s="183"/>
      <c r="C5" s="129">
        <v>2025</v>
      </c>
    </row>
    <row r="6" spans="1:3" x14ac:dyDescent="0.2">
      <c r="A6" s="45" t="s">
        <v>435</v>
      </c>
      <c r="B6" s="45"/>
      <c r="C6" s="88">
        <v>305812759.38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543</v>
      </c>
      <c r="B21" s="60"/>
      <c r="C21" s="88">
        <f>C6+C8-C16</f>
        <v>305812759.38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scale="85"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view="pageBreakPreview" zoomScale="60" zoomScaleNormal="100" workbookViewId="0">
      <selection activeCell="B38" sqref="B38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4" t="s">
        <v>596</v>
      </c>
      <c r="B1" s="185"/>
      <c r="C1" s="186"/>
    </row>
    <row r="2" spans="1:3" s="32" customFormat="1" ht="18.95" customHeight="1" x14ac:dyDescent="0.25">
      <c r="A2" s="187" t="s">
        <v>508</v>
      </c>
      <c r="B2" s="188"/>
      <c r="C2" s="189"/>
    </row>
    <row r="3" spans="1:3" s="32" customFormat="1" ht="18.95" customHeight="1" x14ac:dyDescent="0.25">
      <c r="A3" s="187" t="s">
        <v>597</v>
      </c>
      <c r="B3" s="188"/>
      <c r="C3" s="189"/>
    </row>
    <row r="4" spans="1:3" x14ac:dyDescent="0.2">
      <c r="A4" s="179" t="s">
        <v>507</v>
      </c>
      <c r="B4" s="180"/>
      <c r="C4" s="181"/>
    </row>
    <row r="5" spans="1:3" ht="22.35" customHeight="1" x14ac:dyDescent="0.2">
      <c r="A5" s="190" t="s">
        <v>406</v>
      </c>
      <c r="B5" s="191"/>
      <c r="C5" s="129">
        <v>2025</v>
      </c>
    </row>
    <row r="6" spans="1:3" x14ac:dyDescent="0.2">
      <c r="A6" s="70" t="s">
        <v>448</v>
      </c>
      <c r="B6" s="45"/>
      <c r="C6" s="92">
        <v>270179871.68000001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27777000.75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2370225.6</v>
      </c>
    </row>
    <row r="12" spans="1:3" x14ac:dyDescent="0.2">
      <c r="A12" s="76">
        <v>2.4</v>
      </c>
      <c r="B12" s="63" t="s">
        <v>159</v>
      </c>
      <c r="C12" s="93">
        <v>312658.86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1124656.08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50763</v>
      </c>
    </row>
    <row r="20" spans="1:3" x14ac:dyDescent="0.2">
      <c r="A20" s="76" t="s">
        <v>477</v>
      </c>
      <c r="B20" s="63" t="s">
        <v>452</v>
      </c>
      <c r="C20" s="93">
        <v>14918697.210000001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9000000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0</v>
      </c>
    </row>
    <row r="32" spans="1:3" x14ac:dyDescent="0.2">
      <c r="A32" s="76" t="s">
        <v>470</v>
      </c>
      <c r="B32" s="63" t="s">
        <v>358</v>
      </c>
      <c r="C32" s="93">
        <v>0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545</v>
      </c>
      <c r="B37" s="63" t="s">
        <v>593</v>
      </c>
      <c r="C37" s="93">
        <v>0</v>
      </c>
    </row>
    <row r="38" spans="1:3" x14ac:dyDescent="0.2">
      <c r="A38" s="76" t="s">
        <v>546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544</v>
      </c>
      <c r="B40" s="45"/>
      <c r="C40" s="88">
        <f>C6-C8+C31</f>
        <v>242402870.93000001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view="pageBreakPreview" zoomScale="60" zoomScaleNormal="78" workbookViewId="0">
      <selection activeCell="G11" sqref="G11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2" t="s">
        <v>596</v>
      </c>
      <c r="B1" s="193"/>
      <c r="C1" s="193"/>
      <c r="D1" s="193"/>
      <c r="E1" s="193"/>
      <c r="F1" s="193"/>
      <c r="G1" s="20" t="s">
        <v>498</v>
      </c>
      <c r="H1" s="21">
        <v>2025</v>
      </c>
    </row>
    <row r="2" spans="1:10" ht="18.95" customHeight="1" x14ac:dyDescent="0.2">
      <c r="A2" s="172" t="s">
        <v>509</v>
      </c>
      <c r="B2" s="193"/>
      <c r="C2" s="193"/>
      <c r="D2" s="193"/>
      <c r="E2" s="193"/>
      <c r="F2" s="193"/>
      <c r="G2" s="20" t="s">
        <v>499</v>
      </c>
      <c r="H2" s="21" t="s">
        <v>501</v>
      </c>
    </row>
    <row r="3" spans="1:10" ht="18.95" customHeight="1" x14ac:dyDescent="0.2">
      <c r="A3" s="194" t="s">
        <v>597</v>
      </c>
      <c r="B3" s="195"/>
      <c r="C3" s="195"/>
      <c r="D3" s="195"/>
      <c r="E3" s="195"/>
      <c r="F3" s="195"/>
      <c r="G3" s="20" t="s">
        <v>500</v>
      </c>
      <c r="H3" s="21">
        <v>3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76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75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74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73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72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71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70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69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68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67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66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65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64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63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62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61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60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59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58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57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56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55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54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2" t="s">
        <v>547</v>
      </c>
      <c r="C39" s="192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394466755.99000001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-104089037.68000001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15435041.07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-1626810.62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-304185948.75999999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2" t="s">
        <v>548</v>
      </c>
      <c r="C48" s="192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0">
        <v>-394466755.99000001</v>
      </c>
    </row>
    <row r="51" spans="1:3" x14ac:dyDescent="0.2">
      <c r="A51" s="22">
        <v>8220</v>
      </c>
      <c r="B51" s="103" t="s">
        <v>46</v>
      </c>
      <c r="C51" s="160">
        <v>140937200.41999999</v>
      </c>
    </row>
    <row r="52" spans="1:3" x14ac:dyDescent="0.2">
      <c r="A52" s="22">
        <v>8230</v>
      </c>
      <c r="B52" s="103" t="s">
        <v>594</v>
      </c>
      <c r="C52" s="160">
        <v>-31060423.809999999</v>
      </c>
    </row>
    <row r="53" spans="1:3" x14ac:dyDescent="0.2">
      <c r="A53" s="22">
        <v>8240</v>
      </c>
      <c r="B53" s="103" t="s">
        <v>45</v>
      </c>
      <c r="C53" s="160">
        <v>14410107.699999999</v>
      </c>
    </row>
    <row r="54" spans="1:3" x14ac:dyDescent="0.2">
      <c r="A54" s="22">
        <v>8250</v>
      </c>
      <c r="B54" s="103" t="s">
        <v>44</v>
      </c>
      <c r="C54" s="160">
        <v>0</v>
      </c>
    </row>
    <row r="55" spans="1:3" x14ac:dyDescent="0.2">
      <c r="A55" s="22">
        <v>8260</v>
      </c>
      <c r="B55" s="103" t="s">
        <v>43</v>
      </c>
      <c r="C55" s="160">
        <v>636701.66</v>
      </c>
    </row>
    <row r="56" spans="1:3" x14ac:dyDescent="0.2">
      <c r="A56" s="22">
        <v>8270</v>
      </c>
      <c r="B56" s="103" t="s">
        <v>42</v>
      </c>
      <c r="C56" s="160">
        <v>269543170.01999998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paperSize="9" scale="53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ACT!Títulos_a_imprimir</vt:lpstr>
      <vt:lpstr>EFE!Títulos_a_imprimir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.</cp:lastModifiedBy>
  <cp:lastPrinted>2019-02-13T21:19:08Z</cp:lastPrinted>
  <dcterms:created xsi:type="dcterms:W3CDTF">2012-12-11T20:36:24Z</dcterms:created>
  <dcterms:modified xsi:type="dcterms:W3CDTF">2025-10-13T19:51:37Z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