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"/>
    </mc:Choice>
  </mc:AlternateContent>
  <xr:revisionPtr revIDLastSave="0" documentId="13_ncr:1_{E0EA2D4A-ED4A-4EA6-8129-9EEE3EBD97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9" l="1"/>
  <c r="G69" i="9"/>
  <c r="G68" i="9"/>
  <c r="G67" i="9"/>
  <c r="G66" i="9"/>
  <c r="G65" i="9"/>
  <c r="G64" i="9"/>
  <c r="G63" i="9"/>
  <c r="G62" i="9"/>
  <c r="G60" i="9"/>
  <c r="G59" i="9"/>
  <c r="G58" i="9"/>
  <c r="G57" i="9"/>
  <c r="G56" i="9"/>
  <c r="G55" i="9"/>
  <c r="G54" i="9"/>
  <c r="G52" i="9"/>
  <c r="G51" i="9"/>
  <c r="G50" i="9"/>
  <c r="G49" i="9"/>
  <c r="G48" i="9"/>
  <c r="G47" i="9"/>
  <c r="G46" i="9"/>
  <c r="G45" i="9"/>
  <c r="G36" i="9"/>
  <c r="G35" i="9"/>
  <c r="G34" i="9"/>
  <c r="G33" i="9"/>
  <c r="G32" i="9"/>
  <c r="G31" i="9"/>
  <c r="G30" i="9"/>
  <c r="G29" i="9"/>
  <c r="G28" i="9"/>
  <c r="G26" i="9"/>
  <c r="G25" i="9"/>
  <c r="G24" i="9"/>
  <c r="G23" i="9"/>
  <c r="G22" i="9"/>
  <c r="G21" i="9"/>
  <c r="G20" i="9"/>
  <c r="G18" i="9"/>
  <c r="G17" i="9"/>
  <c r="G16" i="9"/>
  <c r="G15" i="9"/>
  <c r="G14" i="9"/>
  <c r="G13" i="9"/>
  <c r="G12" i="9"/>
  <c r="G11" i="9"/>
  <c r="G88" i="8" l="1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B16" i="6" l="1"/>
  <c r="C16" i="6"/>
  <c r="D16" i="6"/>
  <c r="E16" i="6"/>
  <c r="F16" i="6"/>
  <c r="B28" i="6"/>
  <c r="C28" i="6"/>
  <c r="D28" i="6"/>
  <c r="E28" i="6"/>
  <c r="F28" i="6"/>
  <c r="B35" i="6"/>
  <c r="C35" i="6"/>
  <c r="D35" i="6"/>
  <c r="E35" i="6"/>
  <c r="F35" i="6"/>
  <c r="B37" i="6"/>
  <c r="C37" i="6"/>
  <c r="D37" i="6"/>
  <c r="E37" i="6"/>
  <c r="F37" i="6"/>
  <c r="D103" i="7" l="1"/>
  <c r="G74" i="7"/>
  <c r="A2" i="25" l="1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G6" i="20"/>
  <c r="F6" i="20"/>
  <c r="E6" i="20"/>
  <c r="D6" i="20"/>
  <c r="C6" i="20"/>
  <c r="C30" i="20" s="1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D30" i="20" l="1"/>
  <c r="B30" i="20"/>
  <c r="F30" i="20"/>
  <c r="E28" i="22"/>
  <c r="G28" i="22"/>
  <c r="E29" i="19"/>
  <c r="D29" i="19"/>
  <c r="F29" i="19"/>
  <c r="G29" i="19"/>
  <c r="C29" i="19"/>
  <c r="B29" i="19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 s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G13" i="3"/>
  <c r="G9" i="3"/>
  <c r="F13" i="3"/>
  <c r="E13" i="3"/>
  <c r="E9" i="3"/>
  <c r="D13" i="3"/>
  <c r="D9" i="3"/>
  <c r="D8" i="3" s="1"/>
  <c r="D20" i="3" s="1"/>
  <c r="C13" i="3"/>
  <c r="B22" i="3"/>
  <c r="C50" i="8"/>
  <c r="D50" i="8"/>
  <c r="E50" i="8"/>
  <c r="F50" i="8"/>
  <c r="F91" i="8" s="1"/>
  <c r="G50" i="8"/>
  <c r="B5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9" i="7" s="1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59" i="6" s="1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68" i="5"/>
  <c r="D64" i="5"/>
  <c r="D63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9" i="9" l="1"/>
  <c r="E84" i="7"/>
  <c r="E79" i="2"/>
  <c r="C41" i="6"/>
  <c r="F65" i="6"/>
  <c r="C65" i="6"/>
  <c r="D41" i="6"/>
  <c r="G62" i="7"/>
  <c r="F8" i="3"/>
  <c r="F20" i="3" s="1"/>
  <c r="H8" i="3"/>
  <c r="H20" i="3" s="1"/>
  <c r="E91" i="8"/>
  <c r="G146" i="7"/>
  <c r="G71" i="7"/>
  <c r="G28" i="7"/>
  <c r="E65" i="6"/>
  <c r="F41" i="6"/>
  <c r="F70" i="6" s="1"/>
  <c r="G28" i="6"/>
  <c r="F79" i="2"/>
  <c r="F47" i="2"/>
  <c r="F59" i="2" s="1"/>
  <c r="E47" i="2"/>
  <c r="E59" i="2" s="1"/>
  <c r="K20" i="4"/>
  <c r="E20" i="4"/>
  <c r="I20" i="4"/>
  <c r="C43" i="9"/>
  <c r="B43" i="9"/>
  <c r="D9" i="9"/>
  <c r="E9" i="9"/>
  <c r="G9" i="9"/>
  <c r="B9" i="9"/>
  <c r="D43" i="9"/>
  <c r="E43" i="9"/>
  <c r="G43" i="9"/>
  <c r="B91" i="8"/>
  <c r="D91" i="8"/>
  <c r="C91" i="8"/>
  <c r="G9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G45" i="6"/>
  <c r="G65" i="6" s="1"/>
  <c r="G16" i="6"/>
  <c r="G37" i="6"/>
  <c r="D77" i="9" l="1"/>
  <c r="C77" i="9"/>
  <c r="E159" i="7"/>
  <c r="C70" i="6"/>
  <c r="E81" i="2"/>
  <c r="G41" i="6"/>
  <c r="G42" i="6" s="1"/>
  <c r="D70" i="6"/>
  <c r="F81" i="2"/>
  <c r="E77" i="9"/>
  <c r="G77" i="9"/>
  <c r="B159" i="7"/>
  <c r="F159" i="7"/>
  <c r="C159" i="7"/>
  <c r="G9" i="7"/>
  <c r="B70" i="6"/>
  <c r="B77" i="9"/>
  <c r="F77" i="9"/>
  <c r="D159" i="7"/>
  <c r="G84" i="7"/>
  <c r="G70" i="6" l="1"/>
  <c r="G159" i="7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<sst xmlns="http://schemas.openxmlformats.org/spreadsheetml/2006/main" count="1076" uniqueCount="629">
  <si>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</si>
  <si>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</si>
  <si>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</si>
  <si>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</si>
  <si>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</si>
  <si>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</si>
  <si>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</si>
  <si>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</si>
  <si>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</si>
  <si>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</si>
  <si>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</si>
  <si>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</si>
  <si>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</si>
  <si>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</si>
  <si>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</si>
  <si>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</si>
  <si>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</si>
  <si>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</si>
  <si>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</si>
  <si>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</si>
  <si>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</si>
  <si>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</si>
  <si>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</si>
  <si>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</si>
  <si>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</si>
  <si>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</si>
  <si>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</si>
  <si>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</si>
  <si>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</si>
  <si>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</si>
  <si>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</si>
  <si>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</si>
  <si>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</si>
  <si>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</si>
  <si>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</si>
  <si>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</si>
  <si>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</si>
  <si>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</si>
  <si>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</si>
  <si>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</si>
  <si>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</si>
  <si>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</si>
  <si>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</si>
  <si>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</si>
  <si>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</si>
  <si>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</si>
  <si>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</si>
  <si>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</si>
  <si>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</si>
  <si>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</si>
  <si>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</si>
  <si>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</si>
  <si>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</si>
  <si>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</si>
  <si>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</si>
  <si>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</si>
  <si>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</si>
  <si>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</si>
  <si>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</si>
  <si>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</si>
  <si>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</si>
  <si>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</si>
  <si>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</si>
  <si>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</si>
  <si>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</si>
  <si>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</si>
  <si>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</si>
  <si>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</si>
  <si>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</si>
  <si>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</si>
  <si>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</si>
  <si>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</si>
  <si>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</si>
  <si>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</si>
  <si>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</si>
  <si>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</si>
  <si>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</si>
  <si>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</si>
  <si>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</si>
  <si>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</si>
  <si>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</si>
  <si>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</si>
  <si>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</si>
  <si>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</si>
  <si>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</si>
  <si>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</si>
  <si>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</si>
  <si>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</si>
  <si>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</si>
  <si>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</si>
  <si>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</si>
  <si>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</si>
  <si>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</si>
  <si>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</si>
  <si>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</si>
  <si>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</si>
  <si>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</si>
  <si>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</si>
  <si>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</si>
  <si>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</si>
  <si>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</si>
  <si>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</si>
  <si>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</si>
  <si>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</si>
  <si>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</si>
  <si>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</si>
  <si>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</si>
  <si>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</si>
  <si>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</si>
  <si>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</si>
  <si>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</si>
  <si>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</si>
  <si>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</si>
  <si>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</si>
  <si>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</si>
  <si>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</si>
  <si>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</si>
  <si>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</si>
  <si>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</si>
  <si>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</si>
  <si>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</si>
  <si>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</si>
  <si>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</si>
  <si>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</si>
  <si>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</si>
  <si>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</si>
  <si>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</si>
  <si>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</si>
  <si>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</si>
  <si>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</si>
  <si>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</si>
  <si>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</si>
  <si>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</si>
  <si>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</si>
  <si>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</si>
  <si>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</si>
  <si>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</si>
  <si>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</si>
  <si>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</si>
  <si>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</si>
  <si>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</si>
  <si>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</si>
  <si>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</si>
  <si>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</si>
  <si>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</si>
  <si>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</si>
  <si>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</si>
  <si>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</si>
  <si>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</si>
  <si>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</si>
  <si>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</si>
  <si>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</si>
  <si>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</si>
  <si>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</si>
  <si>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</si>
  <si>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</si>
  <si>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</si>
  <si>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</si>
  <si>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</si>
  <si>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</si>
  <si>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</si>
  <si>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</si>
  <si>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</si>
  <si>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</si>
  <si>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</si>
  <si>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</si>
  <si>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</si>
  <si>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</si>
  <si>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</si>
  <si>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</si>
  <si>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</si>
  <si>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</si>
  <si>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</si>
  <si>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</si>
  <si>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</si>
  <si>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</si>
  <si>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</si>
  <si>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</si>
  <si>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</si>
  <si>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</si>
  <si>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</si>
  <si>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</si>
  <si>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</si>
  <si>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</si>
  <si>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</si>
  <si>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</si>
  <si>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</si>
  <si>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</si>
  <si>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</si>
  <si>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</si>
  <si>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</si>
  <si>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</si>
  <si>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</si>
  <si>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</si>
  <si>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</si>
  <si>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</si>
  <si>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</si>
  <si>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</si>
  <si>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</si>
  <si>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</si>
  <si>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</si>
  <si>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</si>
  <si>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</si>
  <si>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</si>
  <si>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</si>
  <si>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</si>
  <si>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</si>
  <si>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</si>
  <si>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</si>
  <si>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</si>
  <si>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</si>
  <si>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</si>
  <si>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</si>
  <si>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</si>
  <si>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</si>
  <si>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</si>
  <si>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</si>
  <si>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</si>
  <si>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</si>
  <si>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</si>
  <si>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</si>
  <si>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</si>
  <si>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</si>
  <si>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</si>
  <si>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</si>
  <si>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</si>
  <si>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</si>
  <si>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</si>
  <si>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</si>
  <si>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</si>
  <si>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</si>
  <si>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</si>
  <si>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</si>
  <si>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</si>
  <si>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</si>
  <si>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</si>
  <si>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</si>
  <si>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</si>
  <si>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</si>
  <si>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</si>
  <si>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</si>
  <si>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</si>
  <si>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</si>
  <si>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</si>
  <si>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</si>
  <si>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</si>
  <si>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</si>
  <si>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</si>
  <si>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</si>
  <si>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</si>
  <si>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</si>
  <si>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</si>
  <si>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</si>
  <si>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</si>
  <si>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</si>
  <si>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</si>
  <si>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</si>
  <si>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</si>
  <si>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</si>
  <si>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</si>
  <si>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</si>
  <si>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</si>
  <si>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</si>
  <si>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</si>
  <si>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</si>
  <si>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</si>
  <si>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</si>
  <si>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</si>
  <si>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</si>
  <si>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</si>
  <si>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</si>
  <si>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</si>
  <si>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</si>
  <si>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</si>
  <si>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</si>
  <si>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</si>
  <si>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</si>
  <si>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</si>
  <si>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</si>
  <si>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</si>
  <si>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</si>
  <si>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</si>
  <si>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</si>
  <si>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</si>
  <si>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</si>
  <si>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</si>
  <si>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</si>
  <si>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</si>
  <si>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</si>
  <si>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</si>
  <si>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</si>
  <si>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</si>
  <si>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</si>
  <si>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</si>
  <si>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</si>
  <si>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</si>
  <si>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</si>
  <si>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</si>
  <si>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</si>
  <si>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</si>
  <si>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</si>
  <si>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</si>
  <si>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</si>
  <si>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</si>
  <si>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</si>
  <si>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</si>
  <si>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</si>
  <si>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</si>
  <si>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</si>
  <si>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</si>
  <si>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</si>
  <si>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</si>
  <si>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</si>
  <si>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</si>
  <si>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</si>
  <si>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</si>
  <si>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</si>
  <si>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</si>
  <si>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</si>
  <si>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</si>
  <si>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</si>
  <si>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</si>
  <si>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</si>
  <si>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</si>
  <si>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</si>
  <si>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</si>
  <si>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</si>
  <si>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</si>
  <si>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</si>
  <si>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</si>
  <si>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</si>
  <si>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</si>
  <si>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</si>
  <si>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</si>
  <si>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</si>
  <si>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</si>
  <si>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</si>
  <si>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</si>
  <si>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</si>
  <si>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</si>
  <si>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</si>
  <si>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</si>
  <si>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</si>
  <si>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</si>
  <si>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</si>
  <si>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</si>
  <si>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</si>
  <si>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</si>
  <si>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</si>
  <si>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</si>
  <si>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</si>
  <si>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</si>
  <si>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</si>
  <si>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</si>
  <si>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</si>
  <si>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</si>
  <si>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</si>
  <si>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</si>
  <si>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</si>
  <si>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</si>
  <si>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</si>
  <si>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</si>
  <si>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</si>
  <si>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</si>
  <si>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</si>
  <si>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</si>
  <si>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</si>
  <si>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</si>
  <si>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</si>
  <si>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</si>
  <si>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</si>
  <si>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</si>
  <si>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</si>
  <si>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</si>
  <si>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</si>
  <si>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</si>
  <si>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</si>
  <si>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</si>
  <si>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</si>
  <si>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</si>
  <si>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</si>
  <si>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</si>
  <si>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</si>
  <si>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</si>
  <si>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</si>
  <si>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</si>
  <si>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</si>
  <si>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</si>
  <si>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</si>
  <si>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</si>
  <si>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</si>
  <si>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</si>
  <si>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</si>
  <si>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</si>
  <si>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</si>
  <si>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</si>
  <si>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</si>
  <si>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</si>
  <si>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</si>
  <si>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</si>
  <si>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</si>
  <si>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</si>
  <si>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</si>
  <si>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</si>
  <si>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</si>
  <si>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</si>
  <si>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</si>
  <si>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</si>
  <si>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</si>
  <si>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</si>
  <si>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</si>
  <si>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</si>
  <si>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</si>
  <si>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</si>
  <si>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</si>
  <si>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</si>
  <si>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</si>
  <si>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</si>
  <si>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</si>
  <si>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</si>
  <si>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</si>
  <si>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</si>
  <si>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</si>
  <si>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</si>
  <si>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</si>
  <si>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</si>
  <si>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</si>
  <si>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</si>
  <si>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</si>
  <si>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</si>
  <si>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</si>
  <si>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</si>
  <si>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</si>
  <si>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</si>
  <si>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</si>
  <si>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</si>
  <si>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</si>
  <si>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</si>
  <si>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</si>
  <si>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</si>
  <si>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</si>
  <si>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</si>
  <si>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</si>
  <si>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</si>
  <si>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</si>
  <si>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</si>
  <si>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</si>
  <si>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</si>
  <si>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</si>
  <si>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</si>
  <si>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</si>
  <si>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</si>
  <si>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</si>
  <si>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</si>
  <si>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</si>
  <si>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</si>
  <si>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</si>
  <si>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</si>
  <si>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</si>
  <si>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</si>
  <si>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</si>
  <si>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</si>
  <si>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</si>
  <si>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</si>
  <si>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</si>
  <si>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</si>
  <si>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</si>
  <si>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</si>
  <si>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</si>
  <si>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</si>
  <si>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</si>
  <si>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</si>
  <si>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</si>
  <si>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</si>
  <si>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</si>
  <si>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</si>
  <si>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</si>
  <si>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</si>
  <si>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</si>
  <si>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</si>
  <si>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</si>
  <si>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</si>
  <si>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</si>
  <si>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</si>
  <si>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</si>
  <si>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</si>
  <si>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</si>
  <si>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</si>
  <si>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</si>
  <si>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</si>
  <si>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</si>
  <si>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</si>
  <si>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</si>
  <si>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</si>
  <si>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</si>
  <si>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</si>
  <si>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</si>
  <si>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</si>
  <si>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</si>
  <si>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</si>
  <si>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</si>
  <si>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</si>
  <si>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</si>
  <si>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</si>
  <si>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</si>
  <si>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</si>
  <si>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</si>
  <si>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</si>
  <si>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</si>
  <si>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</si>
  <si>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</si>
  <si>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</si>
  <si>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</si>
  <si>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</si>
  <si>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</si>
  <si>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</si>
  <si>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</si>
  <si>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</si>
  <si>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</si>
  <si>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</si>
  <si>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</si>
  <si>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</si>
  <si>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</si>
  <si>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</si>
  <si>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</si>
  <si>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</si>
  <si>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</si>
  <si>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</si>
  <si>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</si>
  <si>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</si>
  <si>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</si>
  <si>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</si>
  <si>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</si>
  <si>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</si>
  <si>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</si>
  <si>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</si>
  <si>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</si>
  <si>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</si>
  <si>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</si>
  <si>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</si>
  <si>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</si>
  <si>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</si>
  <si>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</si>
  <si>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</si>
  <si>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</si>
  <si>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</si>
  <si>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</si>
  <si>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</si>
  <si>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</si>
  <si>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</si>
  <si>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</si>
  <si>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</si>
  <si>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</si>
  <si>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</si>
  <si>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</si>
  <si>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</si>
  <si>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</si>
  <si>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</si>
  <si>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</si>
  <si>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</si>
  <si>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</si>
  <si>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</si>
  <si>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</si>
  <si>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</si>
  <si>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</si>
  <si>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</si>
  <si>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</si>
  <si>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</si>
  <si>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</si>
  <si>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</si>
  <si>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</si>
  <si>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</si>
  <si>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</si>
  <si>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</si>
  <si>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</si>
  <si>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</si>
  <si>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</si>
  <si>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</si>
  <si>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</si>
  <si>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</si>
  <si>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</si>
  <si>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</si>
  <si>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Monto pagado de la inversión al 30 de Junio de 2024 (k)</t>
  </si>
  <si>
    <t>Monto pagado de la inversión actualizado al 30 de Junio de 2024 (l)</t>
  </si>
  <si>
    <t>Saldo pendiente por pagar de la inversión al 30 de Junio de 2024 (m = g – l)</t>
  </si>
  <si>
    <t>2024 (d)</t>
  </si>
  <si>
    <t>31 de diciembre de 2023 (e)</t>
  </si>
  <si>
    <t>Del 1 de Enero al 30 de Septiembre de 2024 (b)</t>
  </si>
  <si>
    <t>Municipio de Cortazar, Gto.</t>
  </si>
  <si>
    <t>Al 31 de Diciembre de 2023 y al 31 de Diciembre de 2024 (b)</t>
  </si>
  <si>
    <t>31111M090010100 PRESIDENTE MUNICIPAL</t>
  </si>
  <si>
    <t>31111M090010200 SINDICO</t>
  </si>
  <si>
    <t>31111M090010300 REGIDORES</t>
  </si>
  <si>
    <t>31111M090020000 PRESIDENCIA MPAL</t>
  </si>
  <si>
    <t>31111M090030100 SECRETARIA DEL AYUNTAMIENTO</t>
  </si>
  <si>
    <t>31111M090030200 JEFATURA DE MEDIO AMBIENTE</t>
  </si>
  <si>
    <t>31111M090030300 COORDINACION DE MEJORA REGULATORIA</t>
  </si>
  <si>
    <t>31111M090030400 COORDINACION DE ACCESO A INFORMACION</t>
  </si>
  <si>
    <t>31111M090030500 DELEGADOS MUNICIPALES</t>
  </si>
  <si>
    <t>31111M090030600 PROCURADURIA DE LOS NIÑOS Y NIÑAS ADOLES</t>
  </si>
  <si>
    <t>31111M090040100 TESORERIA MUNICIPAL</t>
  </si>
  <si>
    <t>31111M090040200 JEFATURA DE COMPRAS</t>
  </si>
  <si>
    <t>31111M090040300 JEFATURA DE CATASTRO E IMPUESTOS INMOBIL</t>
  </si>
  <si>
    <t>31111M090040400 JEFATURA DE FISCALIZACION</t>
  </si>
  <si>
    <t>31111M090040500 COORDINACION DE MERCADOS</t>
  </si>
  <si>
    <t>31111M090050000 DIRECCION DE OBRAS PUBLICAS</t>
  </si>
  <si>
    <t>31111M090060000 DIRECCION DE DESARROLLO URBANO Y ORDENAM</t>
  </si>
  <si>
    <t>31111M090070100 DIRECCION DE DESARROLLO SOCIAL Y HUMANO</t>
  </si>
  <si>
    <t>31111M090070200 JEFATURA DE GESTION DE VIVIENDA</t>
  </si>
  <si>
    <t>31111M090080000 DIRECCION DE JURIDICO Y DERECHOS HUMANOS</t>
  </si>
  <si>
    <t>31111M090090100 DIRECCION DE SERVICIOS PUBLICOS MUNICIPA</t>
  </si>
  <si>
    <t>31111M090090200 JEFATURA DEL RASTRO MUNICIPAL</t>
  </si>
  <si>
    <t>31111M090100100 OFICIALIA MAYOR</t>
  </si>
  <si>
    <t>31111M090100200 COORDINACION DE MANTENIMIENTO VEHICULAR</t>
  </si>
  <si>
    <t>31111M090100300 COORDINACION DE INFORMATICA</t>
  </si>
  <si>
    <t>31111M090110100 DIRECCION DE ARTE, CULTURA, EDUCACION Y</t>
  </si>
  <si>
    <t>31111M090110200 JEFATURA DE GESTION EDUCATIVA</t>
  </si>
  <si>
    <t>31111M090110300 COORDINACION DE BIBLIOTECAS</t>
  </si>
  <si>
    <t>31111M090110400 COORDINACION DE ATENCION A LA JUVENTUD</t>
  </si>
  <si>
    <t>31111M090120100 DIRECCION DE DESARROLLO ECONOMICO</t>
  </si>
  <si>
    <t>31111M090120200 COORDINACION DE TURISMO</t>
  </si>
  <si>
    <t>31111M090130000 DIRECCION DE CULTURA FISICA Y DEPORTE</t>
  </si>
  <si>
    <t>31111M090140000 DIRECCION DE ATENCION INTEGRAL A LAS MUJ</t>
  </si>
  <si>
    <t>31111M090150000 DIRECCION DE DESARROLLO AGROPECUARIO Y R</t>
  </si>
  <si>
    <t>31111M090160000 DIRECCION DE COMUNICACION SOCIAL</t>
  </si>
  <si>
    <t>31111M090170000 DIRECCION DE SALUD</t>
  </si>
  <si>
    <t>31111M090180000 SISTEMA MUNICIPAL DE SEGURIDAD PUBLICA</t>
  </si>
  <si>
    <t>31111M090190000 CONTRALORIA</t>
  </si>
  <si>
    <t>31111M090900000 ORGANISMOS PARAMUNICIPALES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</si>
</sst>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20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5" fontId="0" fillId="0" borderId="0" xfId="0" applyNumberFormat="1"/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</cellXfs>
  <cellStyles count="8">
    <cellStyle name="Millares" xfId="1" builtinId="3"/>
    <cellStyle name="Millares 2" xfId="5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7" xr:uid="{00000000-0005-0000-0000-000005000000}"/>
    <cellStyle name="Normal 3" xfId="6" xr:uid="{00000000-0005-0000-0000-000006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82"/>
  <sheetViews>
    <sheetView showGridLines="0" tabSelected="1" zoomScale="75" zoomScaleNormal="75" workbookViewId="0">
      <selection activeCell="B9" sqref="B9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9" t="s">
        <v>0</v>
      </c>
      <c r="B1" s="170"/>
      <c r="C1" s="170"/>
      <c r="D1" s="170"/>
      <c r="E1" s="170"/>
      <c r="F1" s="171"/>
    </row>
    <row r="2" spans="1:6" ht="15" customHeight="1" x14ac:dyDescent="0.3">
      <c r="A2" s="110" t="s">
        <v>588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589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585</v>
      </c>
      <c r="C6" s="1" t="s">
        <v>586</v>
      </c>
      <c r="D6" s="42" t="s">
        <v>4</v>
      </c>
      <c r="E6" s="41" t="s">
        <v>585</v>
      </c>
      <c r="F6" s="1" t="s">
        <v>586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41234663.170000002</v>
      </c>
      <c r="C9" s="47">
        <f>SUM(C10:C16)</f>
        <v>69203585.239999995</v>
      </c>
      <c r="D9" s="46" t="s">
        <v>10</v>
      </c>
      <c r="E9" s="47">
        <f>SUM(E10:E18)</f>
        <v>30412950.170000002</v>
      </c>
      <c r="F9" s="47">
        <f>SUM(F10:F18)</f>
        <v>27146658.120000001</v>
      </c>
    </row>
    <row r="10" spans="1:6" x14ac:dyDescent="0.3">
      <c r="A10" s="48" t="s">
        <v>11</v>
      </c>
      <c r="B10" s="206">
        <v>0</v>
      </c>
      <c r="C10" s="206">
        <v>0</v>
      </c>
      <c r="D10" s="48" t="s">
        <v>12</v>
      </c>
      <c r="E10" s="206">
        <v>201325.11</v>
      </c>
      <c r="F10" s="206">
        <v>0</v>
      </c>
    </row>
    <row r="11" spans="1:6" x14ac:dyDescent="0.3">
      <c r="A11" s="48" t="s">
        <v>13</v>
      </c>
      <c r="B11" s="206">
        <v>41234663.170000002</v>
      </c>
      <c r="C11" s="206">
        <v>69203585.239999995</v>
      </c>
      <c r="D11" s="48" t="s">
        <v>14</v>
      </c>
      <c r="E11" s="206">
        <v>15501867.51</v>
      </c>
      <c r="F11" s="206">
        <v>2517552.0099999998</v>
      </c>
    </row>
    <row r="12" spans="1:6" x14ac:dyDescent="0.3">
      <c r="A12" s="48" t="s">
        <v>15</v>
      </c>
      <c r="B12" s="206">
        <v>0</v>
      </c>
      <c r="C12" s="206">
        <v>0</v>
      </c>
      <c r="D12" s="48" t="s">
        <v>16</v>
      </c>
      <c r="E12" s="206">
        <v>3805968.29</v>
      </c>
      <c r="F12" s="206">
        <v>15418532.74</v>
      </c>
    </row>
    <row r="13" spans="1:6" x14ac:dyDescent="0.3">
      <c r="A13" s="48" t="s">
        <v>17</v>
      </c>
      <c r="B13" s="206">
        <v>0</v>
      </c>
      <c r="C13" s="206">
        <v>0</v>
      </c>
      <c r="D13" s="48" t="s">
        <v>18</v>
      </c>
      <c r="E13" s="206">
        <v>0</v>
      </c>
      <c r="F13" s="206">
        <v>0</v>
      </c>
    </row>
    <row r="14" spans="1:6" x14ac:dyDescent="0.3">
      <c r="A14" s="48" t="s">
        <v>19</v>
      </c>
      <c r="B14" s="206">
        <v>0</v>
      </c>
      <c r="C14" s="206">
        <v>0</v>
      </c>
      <c r="D14" s="48" t="s">
        <v>20</v>
      </c>
      <c r="E14" s="206">
        <v>0</v>
      </c>
      <c r="F14" s="206">
        <v>1308.32</v>
      </c>
    </row>
    <row r="15" spans="1:6" x14ac:dyDescent="0.3">
      <c r="A15" s="48" t="s">
        <v>21</v>
      </c>
      <c r="B15" s="206">
        <v>0</v>
      </c>
      <c r="C15" s="206">
        <v>0</v>
      </c>
      <c r="D15" s="48" t="s">
        <v>22</v>
      </c>
      <c r="E15" s="206">
        <v>0</v>
      </c>
      <c r="F15" s="206">
        <v>0</v>
      </c>
    </row>
    <row r="16" spans="1:6" x14ac:dyDescent="0.3">
      <c r="A16" s="48" t="s">
        <v>23</v>
      </c>
      <c r="B16" s="206">
        <v>0</v>
      </c>
      <c r="C16" s="206">
        <v>0</v>
      </c>
      <c r="D16" s="48" t="s">
        <v>24</v>
      </c>
      <c r="E16" s="206">
        <v>8021019.71</v>
      </c>
      <c r="F16" s="206">
        <v>6321084.7999999998</v>
      </c>
    </row>
    <row r="17" spans="1:6" x14ac:dyDescent="0.3">
      <c r="A17" s="46" t="s">
        <v>25</v>
      </c>
      <c r="B17" s="47">
        <f>SUM(B18:B24)</f>
        <v>-229340.63</v>
      </c>
      <c r="C17" s="47">
        <f>SUM(C18:C24)</f>
        <v>5908779.1300000008</v>
      </c>
      <c r="D17" s="48" t="s">
        <v>26</v>
      </c>
      <c r="E17" s="206">
        <v>0</v>
      </c>
      <c r="F17" s="206">
        <v>0</v>
      </c>
    </row>
    <row r="18" spans="1:6" x14ac:dyDescent="0.3">
      <c r="A18" s="48" t="s">
        <v>27</v>
      </c>
      <c r="B18" s="206">
        <v>0</v>
      </c>
      <c r="C18" s="206">
        <v>0</v>
      </c>
      <c r="D18" s="48" t="s">
        <v>28</v>
      </c>
      <c r="E18" s="206">
        <v>2882769.55</v>
      </c>
      <c r="F18" s="206">
        <v>2888180.25</v>
      </c>
    </row>
    <row r="19" spans="1:6" x14ac:dyDescent="0.3">
      <c r="A19" s="48" t="s">
        <v>29</v>
      </c>
      <c r="B19" s="206">
        <v>-47364.51</v>
      </c>
      <c r="C19" s="206">
        <v>-77542.210000000006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31</v>
      </c>
      <c r="B20" s="206">
        <v>5542.89</v>
      </c>
      <c r="C20" s="206">
        <v>51517.15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206">
        <v>-191519.01</v>
      </c>
      <c r="C21" s="206">
        <v>5934804.1900000004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206">
        <v>4000</v>
      </c>
      <c r="C22" s="206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206">
        <v>0</v>
      </c>
      <c r="C23" s="206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3">
      <c r="A24" s="48" t="s">
        <v>39</v>
      </c>
      <c r="B24" s="206">
        <v>0</v>
      </c>
      <c r="C24" s="206">
        <v>0</v>
      </c>
      <c r="D24" s="48" t="s">
        <v>40</v>
      </c>
      <c r="E24" s="206">
        <v>0</v>
      </c>
      <c r="F24" s="206">
        <v>0</v>
      </c>
    </row>
    <row r="25" spans="1:6" x14ac:dyDescent="0.3">
      <c r="A25" s="46" t="s">
        <v>41</v>
      </c>
      <c r="B25" s="47">
        <f>SUM(B26:B30)</f>
        <v>4841953.82</v>
      </c>
      <c r="C25" s="47">
        <f>SUM(C26:C30)</f>
        <v>9486332.2200000007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206">
        <v>1105400.03</v>
      </c>
      <c r="C26" s="206">
        <v>1813385.59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206">
        <v>0</v>
      </c>
      <c r="C27" s="206">
        <v>0</v>
      </c>
      <c r="D27" s="46" t="s">
        <v>46</v>
      </c>
      <c r="E27" s="47">
        <f>SUM(E28:E30)</f>
        <v>12000000</v>
      </c>
      <c r="F27" s="47">
        <f>SUM(F28:F30)</f>
        <v>6000000</v>
      </c>
    </row>
    <row r="28" spans="1:6" x14ac:dyDescent="0.3">
      <c r="A28" s="48" t="s">
        <v>47</v>
      </c>
      <c r="B28" s="206">
        <v>0</v>
      </c>
      <c r="C28" s="206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206">
        <v>3736553.79</v>
      </c>
      <c r="C29" s="206">
        <v>7672946.6299999999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206">
        <v>12000000</v>
      </c>
      <c r="F30" s="206">
        <v>6000000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45847276.359999999</v>
      </c>
      <c r="C47" s="4">
        <f>C9+C17+C25+C31+C37+C38+C41</f>
        <v>84598696.589999989</v>
      </c>
      <c r="D47" s="2" t="s">
        <v>84</v>
      </c>
      <c r="E47" s="4">
        <f>E9+E19+E23+E26+E27+E31+E38+E42</f>
        <v>42412950.170000002</v>
      </c>
      <c r="F47" s="4">
        <f>F9+F19+F23+F26+F27+F31+F38+F42</f>
        <v>33146658.120000001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206">
        <v>303485220.64999998</v>
      </c>
      <c r="C52" s="206">
        <v>333363459.76999998</v>
      </c>
      <c r="D52" s="46" t="s">
        <v>92</v>
      </c>
      <c r="E52" s="206">
        <v>0</v>
      </c>
      <c r="F52" s="206">
        <v>0</v>
      </c>
    </row>
    <row r="53" spans="1:6" x14ac:dyDescent="0.3">
      <c r="A53" s="46" t="s">
        <v>93</v>
      </c>
      <c r="B53" s="206">
        <v>250360465.37</v>
      </c>
      <c r="C53" s="206">
        <v>143614688.38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206">
        <v>7189215.4000000004</v>
      </c>
      <c r="C54" s="206">
        <v>7189215.4000000004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206">
        <v>-113760187.36</v>
      </c>
      <c r="C55" s="206">
        <v>-92114049.329999998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206">
        <v>0</v>
      </c>
      <c r="C56" s="206">
        <v>0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f>E47+E57</f>
        <v>42412950.170000002</v>
      </c>
      <c r="F59" s="4">
        <f>F47+F57</f>
        <v>33146658.120000001</v>
      </c>
    </row>
    <row r="60" spans="1:6" x14ac:dyDescent="0.3">
      <c r="A60" s="3" t="s">
        <v>104</v>
      </c>
      <c r="B60" s="4">
        <f>SUM(B50:B58)</f>
        <v>447274714.05999994</v>
      </c>
      <c r="C60" s="4">
        <f>SUM(C50:C58)</f>
        <v>392053314.21999997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493121990.41999996</v>
      </c>
      <c r="C62" s="4">
        <f>SUM(C47+C60)</f>
        <v>476652010.80999994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182383011.69999999</v>
      </c>
      <c r="F63" s="47">
        <f>SUM(F64:F66)</f>
        <v>182383011.69999999</v>
      </c>
    </row>
    <row r="64" spans="1:6" x14ac:dyDescent="0.3">
      <c r="A64" s="45"/>
      <c r="B64" s="45"/>
      <c r="C64" s="45"/>
      <c r="D64" s="46" t="s">
        <v>108</v>
      </c>
      <c r="E64" s="206">
        <v>162351437.34</v>
      </c>
      <c r="F64" s="206">
        <v>162351437.34</v>
      </c>
    </row>
    <row r="65" spans="1:6" x14ac:dyDescent="0.3">
      <c r="A65" s="45"/>
      <c r="B65" s="45"/>
      <c r="C65" s="45"/>
      <c r="D65" s="50" t="s">
        <v>109</v>
      </c>
      <c r="E65" s="206">
        <v>20031574.359999999</v>
      </c>
      <c r="F65" s="47">
        <v>20031574.359999999</v>
      </c>
    </row>
    <row r="66" spans="1:6" x14ac:dyDescent="0.3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268326028.55000001</v>
      </c>
      <c r="F68" s="47">
        <f>SUM(F69:F73)</f>
        <v>261122340.99000001</v>
      </c>
    </row>
    <row r="69" spans="1:6" x14ac:dyDescent="0.3">
      <c r="A69" s="53"/>
      <c r="B69" s="45"/>
      <c r="C69" s="45"/>
      <c r="D69" s="46" t="s">
        <v>112</v>
      </c>
      <c r="E69" s="206">
        <v>53494978.590000004</v>
      </c>
      <c r="F69" s="206">
        <v>116802566.09</v>
      </c>
    </row>
    <row r="70" spans="1:6" x14ac:dyDescent="0.3">
      <c r="A70" s="53"/>
      <c r="B70" s="45"/>
      <c r="C70" s="45"/>
      <c r="D70" s="46" t="s">
        <v>113</v>
      </c>
      <c r="E70" s="206">
        <v>214831049.96000001</v>
      </c>
      <c r="F70" s="206">
        <v>144319774.90000001</v>
      </c>
    </row>
    <row r="71" spans="1:6" x14ac:dyDescent="0.3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450709040.25</v>
      </c>
      <c r="F79" s="4">
        <f>F63+F68+F75</f>
        <v>443505352.69</v>
      </c>
    </row>
    <row r="80" spans="1:6" x14ac:dyDescent="0.3">
      <c r="A80" s="53"/>
      <c r="B80" s="45"/>
      <c r="C80" s="45"/>
      <c r="D80" s="45"/>
      <c r="E80" s="49"/>
      <c r="F80" s="49"/>
    </row>
    <row r="81" spans="1:8" x14ac:dyDescent="0.3">
      <c r="A81" s="53"/>
      <c r="B81" s="45"/>
      <c r="C81" s="45"/>
      <c r="D81" s="2" t="s">
        <v>121</v>
      </c>
      <c r="E81" s="4">
        <f>E59+E79</f>
        <v>493121990.42000002</v>
      </c>
      <c r="F81" s="4">
        <f>F59+F79</f>
        <v>476652010.81</v>
      </c>
      <c r="G81" s="207"/>
      <c r="H81" s="207"/>
    </row>
    <row r="82" spans="1:8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59:C62 E19:F23 E25:F29 E31:F51 E53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B22" sqref="B22:G22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440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Cortazar,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441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x14ac:dyDescent="0.3">
      <c r="A5" s="181" t="s">
        <v>442</v>
      </c>
      <c r="B5" s="182"/>
      <c r="C5" s="182"/>
      <c r="D5" s="182"/>
      <c r="E5" s="182"/>
      <c r="F5" s="182"/>
      <c r="G5" s="183"/>
    </row>
    <row r="6" spans="1:7" ht="28.8" x14ac:dyDescent="0.3">
      <c r="A6" s="139" t="s">
        <v>443</v>
      </c>
      <c r="B6" s="7" t="s">
        <v>444</v>
      </c>
      <c r="C6" s="33">
        <v>2025</v>
      </c>
      <c r="D6" s="33">
        <v>2026</v>
      </c>
      <c r="E6" s="33">
        <v>2027</v>
      </c>
      <c r="F6" s="33">
        <v>2028</v>
      </c>
      <c r="G6" s="33">
        <v>2029</v>
      </c>
    </row>
    <row r="7" spans="1:7" ht="15.75" customHeight="1" x14ac:dyDescent="0.3">
      <c r="A7" s="26" t="s">
        <v>445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446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447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448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449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451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452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453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454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455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456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457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458</v>
      </c>
      <c r="B20" s="75"/>
      <c r="C20" s="75"/>
      <c r="D20" s="75"/>
      <c r="E20" s="75"/>
      <c r="F20" s="75"/>
      <c r="G20" s="75"/>
    </row>
    <row r="21" spans="1:7" x14ac:dyDescent="0.3">
      <c r="A21" s="3" t="s">
        <v>459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460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58" t="s">
        <v>461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462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463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464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458</v>
      </c>
      <c r="B27" s="76"/>
      <c r="C27" s="76"/>
      <c r="D27" s="76"/>
      <c r="E27" s="76"/>
      <c r="F27" s="76"/>
      <c r="G27" s="76"/>
    </row>
    <row r="28" spans="1:7" x14ac:dyDescent="0.3">
      <c r="A28" s="3" t="s">
        <v>465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466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458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467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292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468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469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21 B23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1 B24:G31 B23:F2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B19" sqref="B19:G27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470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Cortazar,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471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x14ac:dyDescent="0.3">
      <c r="A5" s="181" t="s">
        <v>442</v>
      </c>
      <c r="B5" s="182"/>
      <c r="C5" s="182"/>
      <c r="D5" s="182"/>
      <c r="E5" s="182"/>
      <c r="F5" s="182"/>
      <c r="G5" s="183"/>
    </row>
    <row r="6" spans="1:7" ht="28.8" x14ac:dyDescent="0.3">
      <c r="A6" s="139" t="s">
        <v>443</v>
      </c>
      <c r="B6" s="7" t="s">
        <v>444</v>
      </c>
      <c r="C6" s="33">
        <v>2025</v>
      </c>
      <c r="D6" s="33">
        <v>2026</v>
      </c>
      <c r="E6" s="33">
        <v>2027</v>
      </c>
      <c r="F6" s="33">
        <v>2028</v>
      </c>
      <c r="G6" s="33">
        <v>2029</v>
      </c>
    </row>
    <row r="7" spans="1:7" ht="15.75" customHeight="1" x14ac:dyDescent="0.3">
      <c r="A7" s="26" t="s">
        <v>472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473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474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476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477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478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479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482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473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474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3">
      <c r="A21" s="58" t="s">
        <v>475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58" t="s">
        <v>476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59" t="s">
        <v>477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59" t="s">
        <v>478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59" t="s">
        <v>479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59" t="s">
        <v>483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59" t="s">
        <v>481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">
      <c r="A28" s="45" t="s">
        <v>458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484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18 B2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A3" zoomScale="75" zoomScaleNormal="75" workbookViewId="0">
      <selection activeCell="G22" sqref="G2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485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Cortazar,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486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ht="28.8" x14ac:dyDescent="0.3">
      <c r="A5" s="139" t="s">
        <v>487</v>
      </c>
      <c r="B5" s="7" t="s">
        <v>488</v>
      </c>
      <c r="C5" s="33" t="s">
        <v>489</v>
      </c>
      <c r="D5" s="33" t="s">
        <v>490</v>
      </c>
      <c r="E5" s="33" t="s">
        <v>491</v>
      </c>
      <c r="F5" s="33" t="s">
        <v>492</v>
      </c>
      <c r="G5" s="33" t="s">
        <v>493</v>
      </c>
    </row>
    <row r="6" spans="1:7" ht="15.75" customHeight="1" x14ac:dyDescent="0.3">
      <c r="A6" s="26" t="s">
        <v>494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446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447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448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449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452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453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454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455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456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457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495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460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5">
        <v>0</v>
      </c>
    </row>
    <row r="22" spans="1:7" x14ac:dyDescent="0.3">
      <c r="A22" s="58" t="s">
        <v>461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5">
        <v>0</v>
      </c>
    </row>
    <row r="23" spans="1:7" x14ac:dyDescent="0.3">
      <c r="A23" s="58" t="s">
        <v>462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463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464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496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290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497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292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468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469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498</v>
      </c>
    </row>
    <row r="39" spans="1:7" x14ac:dyDescent="0.3">
      <c r="A39" t="s">
        <v>499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F30 G20 G23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7:F14 B15:F15 B16:F16 B23:G30 B21:F21 B22:F22 B17:F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G19" sqref="G19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500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Cortazar,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501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ht="28.8" x14ac:dyDescent="0.3">
      <c r="A5" s="139" t="s">
        <v>487</v>
      </c>
      <c r="B5" s="7" t="s">
        <v>488</v>
      </c>
      <c r="C5" s="33" t="s">
        <v>489</v>
      </c>
      <c r="D5" s="33" t="s">
        <v>490</v>
      </c>
      <c r="E5" s="33" t="s">
        <v>491</v>
      </c>
      <c r="F5" s="33" t="s">
        <v>492</v>
      </c>
      <c r="G5" s="33" t="s">
        <v>493</v>
      </c>
    </row>
    <row r="6" spans="1:7" ht="15.75" customHeight="1" x14ac:dyDescent="0.3">
      <c r="A6" s="26" t="s">
        <v>472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473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474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475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477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478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479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482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473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5">
        <v>0</v>
      </c>
    </row>
    <row r="19" spans="1:7" x14ac:dyDescent="0.3">
      <c r="A19" s="58" t="s">
        <v>474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5">
        <v>0</v>
      </c>
    </row>
    <row r="20" spans="1:7" x14ac:dyDescent="0.3">
      <c r="A20" s="58" t="s">
        <v>475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5">
        <v>0</v>
      </c>
    </row>
    <row r="21" spans="1:7" x14ac:dyDescent="0.3">
      <c r="A21" s="58" t="s">
        <v>476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5">
        <v>0</v>
      </c>
    </row>
    <row r="22" spans="1:7" x14ac:dyDescent="0.3">
      <c r="A22" s="59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5">
        <v>0</v>
      </c>
    </row>
    <row r="23" spans="1:7" x14ac:dyDescent="0.3">
      <c r="A23" s="59" t="s">
        <v>478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5">
        <v>0</v>
      </c>
    </row>
    <row r="24" spans="1:7" x14ac:dyDescent="0.3">
      <c r="A24" s="59" t="s">
        <v>479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5">
        <v>0</v>
      </c>
    </row>
    <row r="25" spans="1:7" x14ac:dyDescent="0.3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5">
        <v>0</v>
      </c>
    </row>
    <row r="26" spans="1:7" x14ac:dyDescent="0.3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5">
        <v>0</v>
      </c>
    </row>
    <row r="27" spans="1:7" x14ac:dyDescent="0.3">
      <c r="A27" s="45" t="s">
        <v>458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484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502</v>
      </c>
    </row>
    <row r="32" spans="1:7" x14ac:dyDescent="0.3">
      <c r="A32" t="s">
        <v>503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F28 G17 G2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F13 B7:F7 B8:F8 B9:F9 B10:F10 B11:F11 B12:F12 B16:G17 B14:F14 B15:F15 B24:F24 B18:F18 B19:F19 B20:F20 B21:F21 B22:F22 B23:F23 B27:G28 B25:F25 B26:F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topLeftCell="A37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8" t="s">
        <v>504</v>
      </c>
      <c r="B1" s="170"/>
      <c r="C1" s="170"/>
      <c r="D1" s="170"/>
      <c r="E1" s="170"/>
      <c r="F1" s="170"/>
    </row>
    <row r="2" spans="1:6" x14ac:dyDescent="0.3">
      <c r="A2" s="190" t="str">
        <f>'Formato 1'!A2</f>
        <v>Municipio de Cortazar, Gto.</v>
      </c>
      <c r="B2" s="191"/>
      <c r="C2" s="191"/>
      <c r="D2" s="191"/>
      <c r="E2" s="191"/>
      <c r="F2" s="192"/>
    </row>
    <row r="3" spans="1:6" x14ac:dyDescent="0.3">
      <c r="A3" s="187" t="s">
        <v>505</v>
      </c>
      <c r="B3" s="188"/>
      <c r="C3" s="188"/>
      <c r="D3" s="188"/>
      <c r="E3" s="188"/>
      <c r="F3" s="189"/>
    </row>
    <row r="4" spans="1:6" ht="28.8" x14ac:dyDescent="0.3">
      <c r="A4" s="139" t="s">
        <v>487</v>
      </c>
      <c r="B4" s="7" t="s">
        <v>506</v>
      </c>
      <c r="C4" s="33" t="s">
        <v>507</v>
      </c>
      <c r="D4" s="33" t="s">
        <v>508</v>
      </c>
      <c r="E4" s="33" t="s">
        <v>509</v>
      </c>
      <c r="F4" s="33" t="s">
        <v>510</v>
      </c>
    </row>
    <row r="5" spans="1:6" ht="15.75" customHeight="1" x14ac:dyDescent="0.3">
      <c r="A5" s="143" t="s">
        <v>511</v>
      </c>
      <c r="B5" s="148"/>
      <c r="C5" s="148"/>
      <c r="D5" s="148"/>
      <c r="E5" s="148"/>
      <c r="F5" s="148"/>
    </row>
    <row r="6" spans="1:6" x14ac:dyDescent="0.3">
      <c r="A6" s="146" t="s">
        <v>512</v>
      </c>
      <c r="B6" s="145"/>
      <c r="C6" s="145"/>
      <c r="D6" s="145"/>
      <c r="E6" s="145"/>
      <c r="F6" s="145"/>
    </row>
    <row r="7" spans="1:6" ht="15.75" customHeight="1" x14ac:dyDescent="0.3">
      <c r="A7" s="146" t="s">
        <v>513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514</v>
      </c>
      <c r="B9" s="145"/>
      <c r="C9" s="145"/>
      <c r="D9" s="145"/>
      <c r="E9" s="145"/>
      <c r="F9" s="145"/>
    </row>
    <row r="10" spans="1:6" x14ac:dyDescent="0.3">
      <c r="A10" s="146" t="s">
        <v>515</v>
      </c>
      <c r="B10" s="155"/>
      <c r="C10" s="155"/>
      <c r="D10" s="155"/>
      <c r="E10" s="155"/>
      <c r="F10" s="155"/>
    </row>
    <row r="11" spans="1:6" x14ac:dyDescent="0.3">
      <c r="A11" s="67" t="s">
        <v>516</v>
      </c>
      <c r="B11" s="155"/>
      <c r="C11" s="155"/>
      <c r="D11" s="155"/>
      <c r="E11" s="155"/>
      <c r="F11" s="155"/>
    </row>
    <row r="12" spans="1:6" x14ac:dyDescent="0.3">
      <c r="A12" s="67" t="s">
        <v>517</v>
      </c>
      <c r="B12" s="155"/>
      <c r="C12" s="155"/>
      <c r="D12" s="155"/>
      <c r="E12" s="155"/>
      <c r="F12" s="155"/>
    </row>
    <row r="13" spans="1:6" x14ac:dyDescent="0.3">
      <c r="A13" s="67" t="s">
        <v>518</v>
      </c>
      <c r="B13" s="155"/>
      <c r="C13" s="155"/>
      <c r="D13" s="155"/>
      <c r="E13" s="155"/>
      <c r="F13" s="155"/>
    </row>
    <row r="14" spans="1:6" x14ac:dyDescent="0.3">
      <c r="A14" s="146" t="s">
        <v>519</v>
      </c>
      <c r="B14" s="155"/>
      <c r="C14" s="155"/>
      <c r="D14" s="155"/>
      <c r="E14" s="155"/>
      <c r="F14" s="155"/>
    </row>
    <row r="15" spans="1:6" x14ac:dyDescent="0.3">
      <c r="A15" s="67" t="s">
        <v>516</v>
      </c>
      <c r="B15" s="155"/>
      <c r="C15" s="155"/>
      <c r="D15" s="155"/>
      <c r="E15" s="155"/>
      <c r="F15" s="155"/>
    </row>
    <row r="16" spans="1:6" x14ac:dyDescent="0.3">
      <c r="A16" s="67" t="s">
        <v>517</v>
      </c>
      <c r="B16" s="156"/>
      <c r="C16" s="156"/>
      <c r="D16" s="156"/>
      <c r="E16" s="156"/>
      <c r="F16" s="156"/>
    </row>
    <row r="17" spans="1:6" x14ac:dyDescent="0.3">
      <c r="A17" s="67" t="s">
        <v>518</v>
      </c>
      <c r="B17" s="157"/>
      <c r="C17" s="157"/>
      <c r="D17" s="157"/>
      <c r="E17" s="157"/>
      <c r="F17" s="157"/>
    </row>
    <row r="18" spans="1:6" x14ac:dyDescent="0.3">
      <c r="A18" s="146" t="s">
        <v>520</v>
      </c>
      <c r="B18" s="157"/>
      <c r="C18" s="157"/>
      <c r="D18" s="157"/>
      <c r="E18" s="157"/>
      <c r="F18" s="157"/>
    </row>
    <row r="19" spans="1:6" x14ac:dyDescent="0.3">
      <c r="A19" s="146" t="s">
        <v>521</v>
      </c>
      <c r="B19" s="157"/>
      <c r="C19" s="157"/>
      <c r="D19" s="157"/>
      <c r="E19" s="157"/>
      <c r="F19" s="157"/>
    </row>
    <row r="20" spans="1:6" x14ac:dyDescent="0.3">
      <c r="A20" s="146" t="s">
        <v>522</v>
      </c>
      <c r="B20" s="158"/>
      <c r="C20" s="158"/>
      <c r="D20" s="158"/>
      <c r="E20" s="158"/>
      <c r="F20" s="158"/>
    </row>
    <row r="21" spans="1:6" x14ac:dyDescent="0.3">
      <c r="A21" s="146" t="s">
        <v>523</v>
      </c>
      <c r="B21" s="158"/>
      <c r="C21" s="158"/>
      <c r="D21" s="158"/>
      <c r="E21" s="158"/>
      <c r="F21" s="158"/>
    </row>
    <row r="22" spans="1:6" x14ac:dyDescent="0.3">
      <c r="A22" s="146" t="s">
        <v>524</v>
      </c>
      <c r="B22" s="158"/>
      <c r="C22" s="158"/>
      <c r="D22" s="158"/>
      <c r="E22" s="158"/>
      <c r="F22" s="158"/>
    </row>
    <row r="23" spans="1:6" x14ac:dyDescent="0.3">
      <c r="A23" s="146" t="s">
        <v>525</v>
      </c>
      <c r="B23" s="158"/>
      <c r="C23" s="158"/>
      <c r="D23" s="158"/>
      <c r="E23" s="158"/>
      <c r="F23" s="158"/>
    </row>
    <row r="24" spans="1:6" x14ac:dyDescent="0.3">
      <c r="A24" s="146" t="s">
        <v>526</v>
      </c>
      <c r="B24" s="150"/>
      <c r="C24" s="150"/>
      <c r="D24" s="150"/>
      <c r="E24" s="150"/>
      <c r="F24" s="150"/>
    </row>
    <row r="25" spans="1:6" x14ac:dyDescent="0.3">
      <c r="A25" s="146" t="s">
        <v>527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528</v>
      </c>
      <c r="B27" s="149"/>
      <c r="C27" s="149"/>
      <c r="D27" s="149"/>
      <c r="E27" s="149"/>
      <c r="F27" s="149"/>
    </row>
    <row r="28" spans="1:6" x14ac:dyDescent="0.3">
      <c r="A28" s="146" t="s">
        <v>529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530</v>
      </c>
      <c r="B30" s="53"/>
      <c r="C30" s="53"/>
      <c r="D30" s="53"/>
      <c r="E30" s="53"/>
      <c r="F30" s="53"/>
    </row>
    <row r="31" spans="1:6" x14ac:dyDescent="0.3">
      <c r="A31" s="154" t="s">
        <v>515</v>
      </c>
      <c r="B31" s="91"/>
      <c r="C31" s="91"/>
      <c r="D31" s="91"/>
      <c r="E31" s="91"/>
      <c r="F31" s="91"/>
    </row>
    <row r="32" spans="1:6" x14ac:dyDescent="0.3">
      <c r="A32" s="154" t="s">
        <v>519</v>
      </c>
      <c r="B32" s="91"/>
      <c r="C32" s="91"/>
      <c r="D32" s="91"/>
      <c r="E32" s="91"/>
      <c r="F32" s="91"/>
    </row>
    <row r="33" spans="1:6" x14ac:dyDescent="0.3">
      <c r="A33" s="154" t="s">
        <v>531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532</v>
      </c>
      <c r="B35" s="53"/>
      <c r="C35" s="53"/>
      <c r="D35" s="53"/>
      <c r="E35" s="53"/>
      <c r="F35" s="53"/>
    </row>
    <row r="36" spans="1:6" x14ac:dyDescent="0.3">
      <c r="A36" s="154" t="s">
        <v>533</v>
      </c>
      <c r="B36" s="53"/>
      <c r="C36" s="53"/>
      <c r="D36" s="53"/>
      <c r="E36" s="53"/>
      <c r="F36" s="53"/>
    </row>
    <row r="37" spans="1:6" x14ac:dyDescent="0.3">
      <c r="A37" s="154" t="s">
        <v>534</v>
      </c>
      <c r="B37" s="53"/>
      <c r="C37" s="53"/>
      <c r="D37" s="53"/>
      <c r="E37" s="53"/>
      <c r="F37" s="53"/>
    </row>
    <row r="38" spans="1:6" x14ac:dyDescent="0.3">
      <c r="A38" s="154" t="s">
        <v>535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536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537</v>
      </c>
      <c r="B42" s="53"/>
      <c r="C42" s="53"/>
      <c r="D42" s="53"/>
      <c r="E42" s="53"/>
      <c r="F42" s="53"/>
    </row>
    <row r="43" spans="1:6" x14ac:dyDescent="0.3">
      <c r="A43" s="154" t="s">
        <v>538</v>
      </c>
      <c r="B43" s="91"/>
      <c r="C43" s="91"/>
      <c r="D43" s="91"/>
      <c r="E43" s="91"/>
      <c r="F43" s="91"/>
    </row>
    <row r="44" spans="1:6" x14ac:dyDescent="0.3">
      <c r="A44" s="154" t="s">
        <v>539</v>
      </c>
      <c r="B44" s="91"/>
      <c r="C44" s="91"/>
      <c r="D44" s="91"/>
      <c r="E44" s="91"/>
      <c r="F44" s="91"/>
    </row>
    <row r="45" spans="1:6" x14ac:dyDescent="0.3">
      <c r="A45" s="154" t="s">
        <v>540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541</v>
      </c>
      <c r="B47" s="53"/>
      <c r="C47" s="53"/>
      <c r="D47" s="53"/>
      <c r="E47" s="53"/>
      <c r="F47" s="53"/>
    </row>
    <row r="48" spans="1:6" x14ac:dyDescent="0.3">
      <c r="A48" s="154" t="s">
        <v>539</v>
      </c>
      <c r="B48" s="91"/>
      <c r="C48" s="91"/>
      <c r="D48" s="91"/>
      <c r="E48" s="91"/>
      <c r="F48" s="91"/>
    </row>
    <row r="49" spans="1:6" x14ac:dyDescent="0.3">
      <c r="A49" s="154" t="s">
        <v>540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542</v>
      </c>
      <c r="B51" s="53"/>
      <c r="C51" s="53"/>
      <c r="D51" s="53"/>
      <c r="E51" s="53"/>
      <c r="F51" s="53"/>
    </row>
    <row r="52" spans="1:6" x14ac:dyDescent="0.3">
      <c r="A52" s="154" t="s">
        <v>539</v>
      </c>
      <c r="B52" s="91"/>
      <c r="C52" s="91"/>
      <c r="D52" s="91"/>
      <c r="E52" s="91"/>
      <c r="F52" s="91"/>
    </row>
    <row r="53" spans="1:6" x14ac:dyDescent="0.3">
      <c r="A53" s="154" t="s">
        <v>540</v>
      </c>
      <c r="B53" s="91"/>
      <c r="C53" s="91"/>
      <c r="D53" s="91"/>
      <c r="E53" s="91"/>
      <c r="F53" s="91"/>
    </row>
    <row r="54" spans="1:6" x14ac:dyDescent="0.3">
      <c r="A54" s="154" t="s">
        <v>543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544</v>
      </c>
      <c r="B56" s="53"/>
      <c r="C56" s="53"/>
      <c r="D56" s="53"/>
      <c r="E56" s="53"/>
      <c r="F56" s="53"/>
    </row>
    <row r="57" spans="1:6" x14ac:dyDescent="0.3">
      <c r="A57" s="154" t="s">
        <v>539</v>
      </c>
      <c r="B57" s="91"/>
      <c r="C57" s="91"/>
      <c r="D57" s="91"/>
      <c r="E57" s="91"/>
      <c r="F57" s="91"/>
    </row>
    <row r="58" spans="1:6" x14ac:dyDescent="0.3">
      <c r="A58" s="154" t="s">
        <v>540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545</v>
      </c>
      <c r="B60" s="53"/>
      <c r="C60" s="53"/>
      <c r="D60" s="53"/>
      <c r="E60" s="53"/>
      <c r="F60" s="53"/>
    </row>
    <row r="61" spans="1:6" x14ac:dyDescent="0.3">
      <c r="A61" s="154" t="s">
        <v>546</v>
      </c>
      <c r="B61" s="141"/>
      <c r="C61" s="141"/>
      <c r="D61" s="141"/>
      <c r="E61" s="141"/>
      <c r="F61" s="141"/>
    </row>
    <row r="62" spans="1:6" x14ac:dyDescent="0.3">
      <c r="A62" s="154" t="s">
        <v>547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548</v>
      </c>
      <c r="B64" s="141"/>
      <c r="C64" s="141"/>
      <c r="D64" s="141"/>
      <c r="E64" s="141"/>
      <c r="F64" s="141"/>
    </row>
    <row r="65" spans="1:6" x14ac:dyDescent="0.3">
      <c r="A65" s="154" t="s">
        <v>549</v>
      </c>
      <c r="B65" s="141"/>
      <c r="C65" s="141"/>
      <c r="D65" s="141"/>
      <c r="E65" s="141"/>
      <c r="F65" s="141"/>
    </row>
    <row r="66" spans="1:6" x14ac:dyDescent="0.3">
      <c r="A66" s="154" t="s">
        <v>550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95" t="s">
        <v>440</v>
      </c>
      <c r="B1" s="195"/>
      <c r="C1" s="195"/>
      <c r="D1" s="195"/>
      <c r="E1" s="195"/>
      <c r="F1" s="195"/>
      <c r="G1" s="195"/>
    </row>
    <row r="2" spans="1:7" x14ac:dyDescent="0.3">
      <c r="A2" s="128" t="str">
        <f>'Formato 1'!A2</f>
        <v>Municipio de Cortazar, Gto.</v>
      </c>
      <c r="B2" s="129"/>
      <c r="C2" s="129"/>
      <c r="D2" s="129"/>
      <c r="E2" s="129"/>
      <c r="F2" s="129"/>
      <c r="G2" s="130"/>
    </row>
    <row r="3" spans="1:7" x14ac:dyDescent="0.3">
      <c r="A3" s="131" t="s">
        <v>441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442</v>
      </c>
      <c r="B5" s="132"/>
      <c r="C5" s="132"/>
      <c r="D5" s="132"/>
      <c r="E5" s="132"/>
      <c r="F5" s="132"/>
      <c r="G5" s="133"/>
    </row>
    <row r="6" spans="1:7" x14ac:dyDescent="0.3">
      <c r="A6" s="193" t="s">
        <v>487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83.25" customHeight="1" x14ac:dyDescent="0.3">
      <c r="A7" s="194"/>
      <c r="B7" s="70" t="s">
        <v>551</v>
      </c>
      <c r="C7" s="194"/>
      <c r="D7" s="194"/>
      <c r="E7" s="194"/>
      <c r="F7" s="194"/>
      <c r="G7" s="194"/>
    </row>
    <row r="8" spans="1:7" ht="28.8" x14ac:dyDescent="0.3">
      <c r="A8" s="71" t="s">
        <v>494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552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553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555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556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495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496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290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560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292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468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561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96" t="s">
        <v>470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Cortazar,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471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442</v>
      </c>
      <c r="B5" s="114"/>
      <c r="C5" s="114"/>
      <c r="D5" s="114"/>
      <c r="E5" s="114"/>
      <c r="F5" s="114"/>
      <c r="G5" s="115"/>
    </row>
    <row r="6" spans="1:7" x14ac:dyDescent="0.3">
      <c r="A6" s="197" t="s">
        <v>562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57.75" customHeight="1" x14ac:dyDescent="0.3">
      <c r="A7" s="198"/>
      <c r="B7" s="37" t="s">
        <v>551</v>
      </c>
      <c r="C7" s="194"/>
      <c r="D7" s="194"/>
      <c r="E7" s="194"/>
      <c r="F7" s="194"/>
      <c r="G7" s="194"/>
    </row>
    <row r="8" spans="1:7" x14ac:dyDescent="0.3">
      <c r="A8" s="26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475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476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565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478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479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481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475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565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478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479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481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96" t="s">
        <v>485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Cortazar,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486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0" t="s">
        <v>487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f>+F5+1</f>
        <v>2022</v>
      </c>
    </row>
    <row r="6" spans="1:7" ht="30.6" x14ac:dyDescent="0.3">
      <c r="A6" s="177"/>
      <c r="B6" s="202"/>
      <c r="C6" s="202"/>
      <c r="D6" s="202"/>
      <c r="E6" s="202"/>
      <c r="F6" s="202"/>
      <c r="G6" s="37" t="s">
        <v>566</v>
      </c>
    </row>
    <row r="7" spans="1:7" x14ac:dyDescent="0.3">
      <c r="A7" s="62" t="s">
        <v>494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567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568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449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570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452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453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455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572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495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574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462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463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496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290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497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292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468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577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469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9" t="s">
        <v>578</v>
      </c>
      <c r="B39" s="199"/>
      <c r="C39" s="199"/>
      <c r="D39" s="199"/>
      <c r="E39" s="199"/>
      <c r="F39" s="199"/>
      <c r="G39" s="199"/>
    </row>
    <row r="40" spans="1:7" x14ac:dyDescent="0.3">
      <c r="A40" s="199" t="s">
        <v>579</v>
      </c>
      <c r="B40" s="199"/>
      <c r="C40" s="199"/>
      <c r="D40" s="199"/>
      <c r="E40" s="199"/>
      <c r="F40" s="199"/>
      <c r="G40" s="1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96" t="s">
        <v>500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Cortazar,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501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3" t="s">
        <v>562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v>2022</v>
      </c>
    </row>
    <row r="6" spans="1:7" ht="48.75" customHeight="1" x14ac:dyDescent="0.3">
      <c r="A6" s="204"/>
      <c r="B6" s="202"/>
      <c r="C6" s="202"/>
      <c r="D6" s="202"/>
      <c r="E6" s="202"/>
      <c r="F6" s="202"/>
      <c r="G6" s="37" t="s">
        <v>580</v>
      </c>
    </row>
    <row r="7" spans="1:7" x14ac:dyDescent="0.3">
      <c r="A7" s="26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563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475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476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479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480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563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475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476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478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479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581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9" t="s">
        <v>578</v>
      </c>
      <c r="B32" s="199"/>
      <c r="C32" s="199"/>
      <c r="D32" s="199"/>
      <c r="E32" s="199"/>
      <c r="F32" s="199"/>
      <c r="G32" s="199"/>
    </row>
    <row r="33" spans="1:7" x14ac:dyDescent="0.3">
      <c r="A33" s="199" t="s">
        <v>579</v>
      </c>
      <c r="B33" s="199"/>
      <c r="C33" s="199"/>
      <c r="D33" s="199"/>
      <c r="E33" s="199"/>
      <c r="F33" s="199"/>
      <c r="G33" s="1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05" t="s">
        <v>504</v>
      </c>
      <c r="B1" s="205"/>
      <c r="C1" s="205"/>
      <c r="D1" s="205"/>
      <c r="E1" s="205"/>
      <c r="F1" s="205"/>
    </row>
    <row r="2" spans="1:6" ht="20.100000000000001" customHeight="1" x14ac:dyDescent="0.3">
      <c r="A2" s="110" t="str">
        <f>'Formato 1'!A2</f>
        <v>Municipio de Cortazar, Gto.</v>
      </c>
      <c r="B2" s="134"/>
      <c r="C2" s="134"/>
      <c r="D2" s="134"/>
      <c r="E2" s="134"/>
      <c r="F2" s="135"/>
    </row>
    <row r="3" spans="1:6" ht="29.25" customHeight="1" x14ac:dyDescent="0.3">
      <c r="A3" s="136" t="s">
        <v>505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506</v>
      </c>
      <c r="C4" s="121" t="s">
        <v>507</v>
      </c>
      <c r="D4" s="121" t="s">
        <v>508</v>
      </c>
      <c r="E4" s="121" t="s">
        <v>509</v>
      </c>
      <c r="F4" s="121" t="s">
        <v>510</v>
      </c>
    </row>
    <row r="5" spans="1:6" ht="12.75" customHeight="1" x14ac:dyDescent="0.3">
      <c r="A5" s="18" t="s">
        <v>511</v>
      </c>
      <c r="B5" s="53"/>
      <c r="C5" s="53"/>
      <c r="D5" s="53"/>
      <c r="E5" s="53"/>
      <c r="F5" s="53"/>
    </row>
    <row r="6" spans="1:6" ht="28.8" x14ac:dyDescent="0.3">
      <c r="A6" s="59" t="s">
        <v>512</v>
      </c>
      <c r="B6" s="60"/>
      <c r="C6" s="60"/>
      <c r="D6" s="60"/>
      <c r="E6" s="60"/>
      <c r="F6" s="60"/>
    </row>
    <row r="7" spans="1:6" ht="14.4" x14ac:dyDescent="0.3">
      <c r="A7" s="59" t="s">
        <v>513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514</v>
      </c>
      <c r="B9" s="45"/>
      <c r="C9" s="45"/>
      <c r="D9" s="45"/>
      <c r="E9" s="45"/>
      <c r="F9" s="45"/>
    </row>
    <row r="10" spans="1:6" ht="14.4" x14ac:dyDescent="0.3">
      <c r="A10" s="59" t="s">
        <v>515</v>
      </c>
      <c r="B10" s="60"/>
      <c r="C10" s="60"/>
      <c r="D10" s="60"/>
      <c r="E10" s="60"/>
      <c r="F10" s="60"/>
    </row>
    <row r="11" spans="1:6" ht="14.4" x14ac:dyDescent="0.3">
      <c r="A11" s="80" t="s">
        <v>516</v>
      </c>
      <c r="B11" s="60"/>
      <c r="C11" s="60"/>
      <c r="D11" s="60"/>
      <c r="E11" s="60"/>
      <c r="F11" s="60"/>
    </row>
    <row r="12" spans="1:6" ht="14.4" x14ac:dyDescent="0.3">
      <c r="A12" s="80" t="s">
        <v>517</v>
      </c>
      <c r="B12" s="60"/>
      <c r="C12" s="60"/>
      <c r="D12" s="60"/>
      <c r="E12" s="60"/>
      <c r="F12" s="60"/>
    </row>
    <row r="13" spans="1:6" ht="14.4" x14ac:dyDescent="0.3">
      <c r="A13" s="80" t="s">
        <v>518</v>
      </c>
      <c r="B13" s="60"/>
      <c r="C13" s="60"/>
      <c r="D13" s="60"/>
      <c r="E13" s="60"/>
      <c r="F13" s="60"/>
    </row>
    <row r="14" spans="1:6" ht="14.4" x14ac:dyDescent="0.3">
      <c r="A14" s="59" t="s">
        <v>519</v>
      </c>
      <c r="B14" s="60"/>
      <c r="C14" s="60"/>
      <c r="D14" s="60"/>
      <c r="E14" s="60"/>
      <c r="F14" s="60"/>
    </row>
    <row r="15" spans="1:6" ht="14.4" x14ac:dyDescent="0.3">
      <c r="A15" s="80" t="s">
        <v>516</v>
      </c>
      <c r="B15" s="60"/>
      <c r="C15" s="60"/>
      <c r="D15" s="60"/>
      <c r="E15" s="60"/>
      <c r="F15" s="60"/>
    </row>
    <row r="16" spans="1:6" ht="14.4" x14ac:dyDescent="0.3">
      <c r="A16" s="80" t="s">
        <v>517</v>
      </c>
      <c r="B16" s="60"/>
      <c r="C16" s="60"/>
      <c r="D16" s="60"/>
      <c r="E16" s="60"/>
      <c r="F16" s="60"/>
    </row>
    <row r="17" spans="1:6" ht="14.4" x14ac:dyDescent="0.3">
      <c r="A17" s="80" t="s">
        <v>518</v>
      </c>
      <c r="B17" s="60"/>
      <c r="C17" s="60"/>
      <c r="D17" s="60"/>
      <c r="E17" s="60"/>
      <c r="F17" s="60"/>
    </row>
    <row r="18" spans="1:6" ht="14.4" x14ac:dyDescent="0.3">
      <c r="A18" s="59" t="s">
        <v>520</v>
      </c>
      <c r="B18" s="122"/>
      <c r="C18" s="60"/>
      <c r="D18" s="60"/>
      <c r="E18" s="60"/>
      <c r="F18" s="60"/>
    </row>
    <row r="19" spans="1:6" ht="14.4" x14ac:dyDescent="0.3">
      <c r="A19" s="59" t="s">
        <v>521</v>
      </c>
      <c r="B19" s="60"/>
      <c r="C19" s="60"/>
      <c r="D19" s="60"/>
      <c r="E19" s="60"/>
      <c r="F19" s="60"/>
    </row>
    <row r="20" spans="1:6" ht="14.4" x14ac:dyDescent="0.3">
      <c r="A20" s="59" t="s">
        <v>522</v>
      </c>
      <c r="B20" s="123"/>
      <c r="C20" s="123"/>
      <c r="D20" s="123"/>
      <c r="E20" s="123"/>
      <c r="F20" s="123"/>
    </row>
    <row r="21" spans="1:6" ht="28.8" x14ac:dyDescent="0.3">
      <c r="A21" s="59" t="s">
        <v>523</v>
      </c>
      <c r="B21" s="123"/>
      <c r="C21" s="123"/>
      <c r="D21" s="123"/>
      <c r="E21" s="123"/>
      <c r="F21" s="123"/>
    </row>
    <row r="22" spans="1:6" ht="28.8" x14ac:dyDescent="0.3">
      <c r="A22" s="59" t="s">
        <v>524</v>
      </c>
      <c r="B22" s="123"/>
      <c r="C22" s="123"/>
      <c r="D22" s="123"/>
      <c r="E22" s="123"/>
      <c r="F22" s="123"/>
    </row>
    <row r="23" spans="1:6" ht="14.4" x14ac:dyDescent="0.3">
      <c r="A23" s="59" t="s">
        <v>525</v>
      </c>
      <c r="B23" s="123"/>
      <c r="C23" s="123"/>
      <c r="D23" s="123"/>
      <c r="E23" s="123"/>
      <c r="F23" s="123"/>
    </row>
    <row r="24" spans="1:6" ht="14.4" x14ac:dyDescent="0.3">
      <c r="A24" s="59" t="s">
        <v>526</v>
      </c>
      <c r="B24" s="124"/>
      <c r="C24" s="60"/>
      <c r="D24" s="60"/>
      <c r="E24" s="60"/>
      <c r="F24" s="60"/>
    </row>
    <row r="25" spans="1:6" ht="14.4" x14ac:dyDescent="0.3">
      <c r="A25" s="59" t="s">
        <v>527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528</v>
      </c>
      <c r="B27" s="45"/>
      <c r="C27" s="45"/>
      <c r="D27" s="45"/>
      <c r="E27" s="45"/>
      <c r="F27" s="45"/>
    </row>
    <row r="28" spans="1:6" ht="14.4" x14ac:dyDescent="0.3">
      <c r="A28" s="59" t="s">
        <v>529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530</v>
      </c>
      <c r="B30" s="45"/>
      <c r="C30" s="45"/>
      <c r="D30" s="45"/>
      <c r="E30" s="45"/>
      <c r="F30" s="45"/>
    </row>
    <row r="31" spans="1:6" ht="14.4" x14ac:dyDescent="0.3">
      <c r="A31" s="59" t="s">
        <v>515</v>
      </c>
      <c r="B31" s="60"/>
      <c r="C31" s="60"/>
      <c r="D31" s="60"/>
      <c r="E31" s="60"/>
      <c r="F31" s="60"/>
    </row>
    <row r="32" spans="1:6" ht="14.4" x14ac:dyDescent="0.3">
      <c r="A32" s="59" t="s">
        <v>519</v>
      </c>
      <c r="B32" s="60"/>
      <c r="C32" s="60"/>
      <c r="D32" s="60"/>
      <c r="E32" s="60"/>
      <c r="F32" s="60"/>
    </row>
    <row r="33" spans="1:6" ht="14.4" x14ac:dyDescent="0.3">
      <c r="A33" s="59" t="s">
        <v>531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532</v>
      </c>
      <c r="B35" s="45"/>
      <c r="C35" s="45"/>
      <c r="D35" s="45"/>
      <c r="E35" s="45"/>
      <c r="F35" s="45"/>
    </row>
    <row r="36" spans="1:6" ht="14.4" x14ac:dyDescent="0.3">
      <c r="A36" s="59" t="s">
        <v>533</v>
      </c>
      <c r="B36" s="60"/>
      <c r="C36" s="60"/>
      <c r="D36" s="60"/>
      <c r="E36" s="60"/>
      <c r="F36" s="60"/>
    </row>
    <row r="37" spans="1:6" ht="14.4" x14ac:dyDescent="0.3">
      <c r="A37" s="59" t="s">
        <v>534</v>
      </c>
      <c r="B37" s="60"/>
      <c r="C37" s="60"/>
      <c r="D37" s="60"/>
      <c r="E37" s="60"/>
      <c r="F37" s="60"/>
    </row>
    <row r="38" spans="1:6" ht="14.4" x14ac:dyDescent="0.3">
      <c r="A38" s="59" t="s">
        <v>535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536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537</v>
      </c>
      <c r="B42" s="45"/>
      <c r="C42" s="45"/>
      <c r="D42" s="45"/>
      <c r="E42" s="45"/>
      <c r="F42" s="45"/>
    </row>
    <row r="43" spans="1:6" ht="14.4" x14ac:dyDescent="0.3">
      <c r="A43" s="59" t="s">
        <v>538</v>
      </c>
      <c r="B43" s="60"/>
      <c r="C43" s="60"/>
      <c r="D43" s="60"/>
      <c r="E43" s="60"/>
      <c r="F43" s="60"/>
    </row>
    <row r="44" spans="1:6" ht="14.4" x14ac:dyDescent="0.3">
      <c r="A44" s="59" t="s">
        <v>539</v>
      </c>
      <c r="B44" s="60"/>
      <c r="C44" s="60"/>
      <c r="D44" s="60"/>
      <c r="E44" s="60"/>
      <c r="F44" s="60"/>
    </row>
    <row r="45" spans="1:6" ht="14.4" x14ac:dyDescent="0.3">
      <c r="A45" s="59" t="s">
        <v>540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541</v>
      </c>
      <c r="B47" s="45"/>
      <c r="C47" s="45"/>
      <c r="D47" s="45"/>
      <c r="E47" s="45"/>
      <c r="F47" s="45"/>
    </row>
    <row r="48" spans="1:6" ht="14.4" x14ac:dyDescent="0.3">
      <c r="A48" s="59" t="s">
        <v>539</v>
      </c>
      <c r="B48" s="123"/>
      <c r="C48" s="123"/>
      <c r="D48" s="123"/>
      <c r="E48" s="123"/>
      <c r="F48" s="123"/>
    </row>
    <row r="49" spans="1:6" ht="14.4" x14ac:dyDescent="0.3">
      <c r="A49" s="59" t="s">
        <v>540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542</v>
      </c>
      <c r="B51" s="45"/>
      <c r="C51" s="45"/>
      <c r="D51" s="45"/>
      <c r="E51" s="45"/>
      <c r="F51" s="45"/>
    </row>
    <row r="52" spans="1:6" ht="14.4" x14ac:dyDescent="0.3">
      <c r="A52" s="59" t="s">
        <v>539</v>
      </c>
      <c r="B52" s="60"/>
      <c r="C52" s="60"/>
      <c r="D52" s="60"/>
      <c r="E52" s="60"/>
      <c r="F52" s="60"/>
    </row>
    <row r="53" spans="1:6" ht="14.4" x14ac:dyDescent="0.3">
      <c r="A53" s="59" t="s">
        <v>540</v>
      </c>
      <c r="B53" s="60"/>
      <c r="C53" s="60"/>
      <c r="D53" s="60"/>
      <c r="E53" s="60"/>
      <c r="F53" s="60"/>
    </row>
    <row r="54" spans="1:6" ht="14.4" x14ac:dyDescent="0.3">
      <c r="A54" s="59" t="s">
        <v>543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544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539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540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545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546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547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548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549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550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9" t="s">
        <v>122</v>
      </c>
      <c r="B1" s="170"/>
      <c r="C1" s="170"/>
      <c r="D1" s="170"/>
      <c r="E1" s="170"/>
      <c r="F1" s="170"/>
      <c r="G1" s="170"/>
      <c r="H1" s="171"/>
    </row>
    <row r="2" spans="1:8" x14ac:dyDescent="0.3">
      <c r="A2" s="110" t="str">
        <f>'Formato 1'!A2</f>
        <v>Municipio de Cortazar,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133</v>
      </c>
      <c r="B9" s="47">
        <v>0</v>
      </c>
      <c r="C9" s="47">
        <f t="shared" ref="C9:H9" si="1">SUM(C10:C12)</f>
        <v>0</v>
      </c>
      <c r="D9" s="47">
        <f t="shared" si="1"/>
        <v>0</v>
      </c>
      <c r="E9" s="47">
        <f t="shared" si="1"/>
        <v>0</v>
      </c>
      <c r="F9" s="47"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134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135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136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137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138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139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140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141</v>
      </c>
      <c r="B18" s="4">
        <v>33146658.120000001</v>
      </c>
      <c r="C18" s="108"/>
      <c r="D18" s="108"/>
      <c r="E18" s="108"/>
      <c r="F18" s="4">
        <v>42412950.170000002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142</v>
      </c>
      <c r="B20" s="4">
        <f t="shared" ref="B20:H20" si="3">B8+B18</f>
        <v>33146658.120000001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42412950.170000002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151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72" t="s">
        <v>152</v>
      </c>
      <c r="B33" s="172"/>
      <c r="C33" s="172"/>
      <c r="D33" s="172"/>
      <c r="E33" s="172"/>
      <c r="F33" s="172"/>
      <c r="G33" s="172"/>
      <c r="H33" s="172"/>
    </row>
    <row r="34" spans="1:8" ht="14.4" customHeight="1" x14ac:dyDescent="0.3">
      <c r="A34" s="172"/>
      <c r="B34" s="172"/>
      <c r="C34" s="172"/>
      <c r="D34" s="172"/>
      <c r="E34" s="172"/>
      <c r="F34" s="172"/>
      <c r="G34" s="172"/>
      <c r="H34" s="172"/>
    </row>
    <row r="35" spans="1:8" ht="14.4" customHeight="1" x14ac:dyDescent="0.3">
      <c r="A35" s="172"/>
      <c r="B35" s="172"/>
      <c r="C35" s="172"/>
      <c r="D35" s="172"/>
      <c r="E35" s="172"/>
      <c r="F35" s="172"/>
      <c r="G35" s="172"/>
      <c r="H35" s="172"/>
    </row>
    <row r="36" spans="1:8" ht="14.4" customHeight="1" x14ac:dyDescent="0.3">
      <c r="A36" s="172"/>
      <c r="B36" s="172"/>
      <c r="C36" s="172"/>
      <c r="D36" s="172"/>
      <c r="E36" s="172"/>
      <c r="F36" s="172"/>
      <c r="G36" s="172"/>
      <c r="H36" s="172"/>
    </row>
    <row r="37" spans="1:8" ht="14.4" customHeight="1" x14ac:dyDescent="0.3">
      <c r="A37" s="172"/>
      <c r="B37" s="172"/>
      <c r="C37" s="172"/>
      <c r="D37" s="172"/>
      <c r="E37" s="172"/>
      <c r="F37" s="172"/>
      <c r="G37" s="172"/>
      <c r="H37" s="172"/>
    </row>
    <row r="38" spans="1:8" x14ac:dyDescent="0.3">
      <c r="A38" s="61"/>
    </row>
    <row r="39" spans="1:8" ht="28.8" x14ac:dyDescent="0.3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160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161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162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151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8 B41:F44 B19:H31 C18:E18 G18:H18 B11:H17 C10:E10 G10:H10 C9:E9 G9:H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9" t="s">
        <v>163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</row>
    <row r="2" spans="1:11" x14ac:dyDescent="0.3">
      <c r="A2" s="110" t="str">
        <f>'Formato 1'!A2</f>
        <v>Municipio de Cortazar,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164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587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582</v>
      </c>
      <c r="J6" s="1" t="s">
        <v>583</v>
      </c>
      <c r="K6" s="1" t="s">
        <v>584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173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174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175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176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177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178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179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180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181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182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183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5" zoomScaleNormal="100" workbookViewId="0">
      <selection activeCell="C59" sqref="C5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9" t="s">
        <v>184</v>
      </c>
      <c r="B1" s="170"/>
      <c r="C1" s="170"/>
      <c r="D1" s="171"/>
    </row>
    <row r="2" spans="1:4" x14ac:dyDescent="0.3">
      <c r="A2" s="110" t="str">
        <f>'Formato 1'!A2</f>
        <v>Municipio de Cortazar, Gto.</v>
      </c>
      <c r="B2" s="111"/>
      <c r="C2" s="111"/>
      <c r="D2" s="112"/>
    </row>
    <row r="3" spans="1:4" x14ac:dyDescent="0.3">
      <c r="A3" s="113" t="s">
        <v>185</v>
      </c>
      <c r="B3" s="114"/>
      <c r="C3" s="114"/>
      <c r="D3" s="115"/>
    </row>
    <row r="4" spans="1:4" x14ac:dyDescent="0.3">
      <c r="A4" s="113" t="str">
        <f>'Formato 3'!A4</f>
        <v>Del 1 de Enero al 30 de Septiembre de 2024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186</v>
      </c>
      <c r="C7" s="7" t="s">
        <v>187</v>
      </c>
      <c r="D7" s="7" t="s">
        <v>188</v>
      </c>
    </row>
    <row r="8" spans="1:4" x14ac:dyDescent="0.3">
      <c r="A8" s="3" t="s">
        <v>189</v>
      </c>
      <c r="B8" s="14">
        <f>SUM(B9:B11)</f>
        <v>411058652.81</v>
      </c>
      <c r="C8" s="14">
        <f>SUM(C9:C11)</f>
        <v>514060935.36000001</v>
      </c>
      <c r="D8" s="14">
        <f>SUM(D9:D11)</f>
        <v>514060935.36000001</v>
      </c>
    </row>
    <row r="9" spans="1:4" x14ac:dyDescent="0.3">
      <c r="A9" s="58" t="s">
        <v>190</v>
      </c>
      <c r="B9" s="94">
        <v>292458619.13</v>
      </c>
      <c r="C9" s="94">
        <v>387665655.11000001</v>
      </c>
      <c r="D9" s="94">
        <v>387665655.11000001</v>
      </c>
    </row>
    <row r="10" spans="1:4" x14ac:dyDescent="0.3">
      <c r="A10" s="58" t="s">
        <v>191</v>
      </c>
      <c r="B10" s="94">
        <v>124600033.68000001</v>
      </c>
      <c r="C10" s="94">
        <v>120395280.25</v>
      </c>
      <c r="D10" s="94">
        <v>120395280.25</v>
      </c>
    </row>
    <row r="11" spans="1:4" x14ac:dyDescent="0.3">
      <c r="A11" s="58" t="s">
        <v>192</v>
      </c>
      <c r="B11" s="94">
        <v>-6000000</v>
      </c>
      <c r="C11" s="94">
        <v>6000000</v>
      </c>
      <c r="D11" s="94">
        <v>6000000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193</v>
      </c>
      <c r="B13" s="14">
        <f>B14+B15</f>
        <v>411058652.81</v>
      </c>
      <c r="C13" s="14">
        <f>C14+C15</f>
        <v>556300310.80999994</v>
      </c>
      <c r="D13" s="14">
        <f>D14+D15</f>
        <v>536903877.54999995</v>
      </c>
    </row>
    <row r="14" spans="1:4" x14ac:dyDescent="0.3">
      <c r="A14" s="58" t="s">
        <v>194</v>
      </c>
      <c r="B14" s="94">
        <v>237193201.90000001</v>
      </c>
      <c r="C14" s="160">
        <v>256556860.16</v>
      </c>
      <c r="D14" s="160">
        <v>254134756.96000001</v>
      </c>
    </row>
    <row r="15" spans="1:4" x14ac:dyDescent="0.3">
      <c r="A15" s="58" t="s">
        <v>195</v>
      </c>
      <c r="B15" s="94">
        <v>173865450.91</v>
      </c>
      <c r="C15" s="94">
        <v>299743450.64999998</v>
      </c>
      <c r="D15" s="94">
        <v>282769120.58999997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196</v>
      </c>
      <c r="B17" s="15">
        <v>0</v>
      </c>
      <c r="C17" s="14">
        <f>C18+C19</f>
        <v>80164430.38000001</v>
      </c>
      <c r="D17" s="14">
        <f>D18+D19</f>
        <v>80164430.38000001</v>
      </c>
    </row>
    <row r="18" spans="1:4" x14ac:dyDescent="0.3">
      <c r="A18" s="58" t="s">
        <v>197</v>
      </c>
      <c r="B18" s="16">
        <v>0</v>
      </c>
      <c r="C18" s="47">
        <v>78332934.930000007</v>
      </c>
      <c r="D18" s="47">
        <v>78332934.930000007</v>
      </c>
    </row>
    <row r="19" spans="1:4" x14ac:dyDescent="0.3">
      <c r="A19" s="58" t="s">
        <v>198</v>
      </c>
      <c r="B19" s="16">
        <v>0</v>
      </c>
      <c r="C19" s="47">
        <v>1831495.45</v>
      </c>
      <c r="D19" s="47">
        <v>1831495.45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199</v>
      </c>
      <c r="B21" s="14">
        <f>B8-B13+B17</f>
        <v>0</v>
      </c>
      <c r="C21" s="14">
        <f>C8-C13+C17</f>
        <v>37925054.930000082</v>
      </c>
      <c r="D21" s="14">
        <f>D8-D13+D17</f>
        <v>57321488.190000072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200</v>
      </c>
      <c r="B23" s="14">
        <f>B21-B11</f>
        <v>6000000</v>
      </c>
      <c r="C23" s="14">
        <f>C21-C11</f>
        <v>31925054.930000082</v>
      </c>
      <c r="D23" s="14">
        <f>D21-D11</f>
        <v>51321488.190000072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201</v>
      </c>
      <c r="B25" s="14">
        <f>B23-B17</f>
        <v>6000000</v>
      </c>
      <c r="C25" s="14">
        <f>C23-C17</f>
        <v>-48239375.449999928</v>
      </c>
      <c r="D25" s="14">
        <f>D23-D17</f>
        <v>-28842942.189999938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202</v>
      </c>
      <c r="B28" s="7" t="s">
        <v>203</v>
      </c>
      <c r="C28" s="7" t="s">
        <v>187</v>
      </c>
      <c r="D28" s="7" t="s">
        <v>204</v>
      </c>
    </row>
    <row r="29" spans="1:4" x14ac:dyDescent="0.3">
      <c r="A29" s="3" t="s">
        <v>205</v>
      </c>
      <c r="B29" s="4">
        <f>B30+B31</f>
        <v>400000</v>
      </c>
      <c r="C29" s="4">
        <f>C30+C31</f>
        <v>233566.66</v>
      </c>
      <c r="D29" s="4">
        <f>D30+D31</f>
        <v>233566.66</v>
      </c>
    </row>
    <row r="30" spans="1:4" x14ac:dyDescent="0.3">
      <c r="A30" s="58" t="s">
        <v>206</v>
      </c>
      <c r="B30" s="47">
        <v>400000</v>
      </c>
      <c r="C30" s="47">
        <v>233566.66</v>
      </c>
      <c r="D30" s="47">
        <v>233566.66</v>
      </c>
    </row>
    <row r="31" spans="1:4" x14ac:dyDescent="0.3">
      <c r="A31" s="58" t="s">
        <v>207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208</v>
      </c>
      <c r="B33" s="4">
        <f>B25+B29</f>
        <v>6400000</v>
      </c>
      <c r="C33" s="4">
        <f>C25+C29</f>
        <v>-48005808.789999932</v>
      </c>
      <c r="D33" s="4">
        <f>D25+D29</f>
        <v>-28609375.529999938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202</v>
      </c>
      <c r="B36" s="7" t="s">
        <v>209</v>
      </c>
      <c r="C36" s="7" t="s">
        <v>187</v>
      </c>
      <c r="D36" s="7" t="s">
        <v>188</v>
      </c>
    </row>
    <row r="37" spans="1:4" ht="14.4" customHeight="1" x14ac:dyDescent="0.3">
      <c r="A37" s="3" t="s">
        <v>210</v>
      </c>
      <c r="B37" s="4">
        <f>B38+B39</f>
        <v>0</v>
      </c>
      <c r="C37" s="4">
        <f>C38+C39</f>
        <v>12000000</v>
      </c>
      <c r="D37" s="4">
        <f>D38+D39</f>
        <v>12000000</v>
      </c>
    </row>
    <row r="38" spans="1:4" x14ac:dyDescent="0.3">
      <c r="A38" s="58" t="s">
        <v>211</v>
      </c>
      <c r="B38" s="47">
        <v>0</v>
      </c>
      <c r="C38" s="47">
        <v>12000000</v>
      </c>
      <c r="D38" s="47">
        <v>12000000</v>
      </c>
    </row>
    <row r="39" spans="1:4" x14ac:dyDescent="0.3">
      <c r="A39" s="58" t="s">
        <v>212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213</v>
      </c>
      <c r="B40" s="4">
        <f>B41+B42</f>
        <v>6000000</v>
      </c>
      <c r="C40" s="4">
        <f>C41+C42</f>
        <v>6000000</v>
      </c>
      <c r="D40" s="4">
        <f>D41+D42</f>
        <v>6000000</v>
      </c>
    </row>
    <row r="41" spans="1:4" x14ac:dyDescent="0.3">
      <c r="A41" s="58" t="s">
        <v>214</v>
      </c>
      <c r="B41" s="47">
        <v>6000000</v>
      </c>
      <c r="C41" s="47">
        <v>6000000</v>
      </c>
      <c r="D41" s="47">
        <v>6000000</v>
      </c>
    </row>
    <row r="42" spans="1:4" x14ac:dyDescent="0.3">
      <c r="A42" s="58" t="s">
        <v>215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216</v>
      </c>
      <c r="B44" s="4">
        <f>B37-B40</f>
        <v>-6000000</v>
      </c>
      <c r="C44" s="4">
        <f>C37-C40</f>
        <v>6000000</v>
      </c>
      <c r="D44" s="4">
        <f>D37-D40</f>
        <v>6000000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202</v>
      </c>
      <c r="B47" s="7" t="s">
        <v>209</v>
      </c>
      <c r="C47" s="7" t="s">
        <v>187</v>
      </c>
      <c r="D47" s="7" t="s">
        <v>188</v>
      </c>
    </row>
    <row r="48" spans="1:4" x14ac:dyDescent="0.3">
      <c r="A48" s="95" t="s">
        <v>217</v>
      </c>
      <c r="B48" s="96">
        <f>B9</f>
        <v>292458619.13</v>
      </c>
      <c r="C48" s="96">
        <f>C9</f>
        <v>387665655.11000001</v>
      </c>
      <c r="D48" s="96">
        <f>D9</f>
        <v>387665655.11000001</v>
      </c>
    </row>
    <row r="49" spans="1:4" x14ac:dyDescent="0.3">
      <c r="A49" s="21" t="s">
        <v>218</v>
      </c>
      <c r="B49" s="4">
        <f>B50-B51</f>
        <v>-6000000</v>
      </c>
      <c r="C49" s="4">
        <f>C50-C51</f>
        <v>6000000</v>
      </c>
      <c r="D49" s="4">
        <f>D50-D51</f>
        <v>6000000</v>
      </c>
    </row>
    <row r="50" spans="1:4" x14ac:dyDescent="0.3">
      <c r="A50" s="97" t="s">
        <v>211</v>
      </c>
      <c r="B50" s="47">
        <v>0</v>
      </c>
      <c r="C50" s="47">
        <v>12000000</v>
      </c>
      <c r="D50" s="47">
        <v>12000000</v>
      </c>
    </row>
    <row r="51" spans="1:4" x14ac:dyDescent="0.3">
      <c r="A51" s="97" t="s">
        <v>214</v>
      </c>
      <c r="B51" s="47">
        <v>6000000</v>
      </c>
      <c r="C51" s="47">
        <v>6000000</v>
      </c>
      <c r="D51" s="47">
        <v>6000000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194</v>
      </c>
      <c r="B53" s="47">
        <f>B14</f>
        <v>237193201.90000001</v>
      </c>
      <c r="C53" s="47">
        <f>C14</f>
        <v>256556860.16</v>
      </c>
      <c r="D53" s="47">
        <f>D14</f>
        <v>254134756.96000001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197</v>
      </c>
      <c r="B55" s="22">
        <v>0</v>
      </c>
      <c r="C55" s="47">
        <v>78332934.930000007</v>
      </c>
      <c r="D55" s="47">
        <v>78332934.930000007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219</v>
      </c>
      <c r="B57" s="4">
        <f>B48+B49-B53+B55</f>
        <v>49265417.229999989</v>
      </c>
      <c r="C57" s="4">
        <f>C48+C49-C53+C55</f>
        <v>215441729.88000003</v>
      </c>
      <c r="D57" s="4">
        <f>D48+D49-D53+D55</f>
        <v>217863833.08000001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220</v>
      </c>
      <c r="B59" s="4">
        <f>B57-B49</f>
        <v>55265417.229999989</v>
      </c>
      <c r="C59" s="4">
        <f>C57-C49</f>
        <v>209441729.88000003</v>
      </c>
      <c r="D59" s="4">
        <f>D57-D49</f>
        <v>211863833.08000001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202</v>
      </c>
      <c r="B62" s="7" t="s">
        <v>209</v>
      </c>
      <c r="C62" s="7" t="s">
        <v>187</v>
      </c>
      <c r="D62" s="7" t="s">
        <v>188</v>
      </c>
    </row>
    <row r="63" spans="1:4" x14ac:dyDescent="0.3">
      <c r="A63" s="95" t="s">
        <v>191</v>
      </c>
      <c r="B63" s="98">
        <f>B10</f>
        <v>124600033.68000001</v>
      </c>
      <c r="C63" s="98">
        <f>C10</f>
        <v>120395280.25</v>
      </c>
      <c r="D63" s="98">
        <f>D10</f>
        <v>120395280.25</v>
      </c>
    </row>
    <row r="64" spans="1:4" x14ac:dyDescent="0.3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212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215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222</v>
      </c>
      <c r="B68" s="94">
        <f>B15</f>
        <v>173865450.91</v>
      </c>
      <c r="C68" s="94">
        <f>C15</f>
        <v>299743450.64999998</v>
      </c>
      <c r="D68" s="94">
        <f>D15</f>
        <v>282769120.58999997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198</v>
      </c>
      <c r="B70" s="16">
        <v>0</v>
      </c>
      <c r="C70" s="94">
        <v>1831495.45</v>
      </c>
      <c r="D70" s="94">
        <v>1831495.45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223</v>
      </c>
      <c r="B72" s="14">
        <f>B63+B64-B68+B70</f>
        <v>-49265417.229999989</v>
      </c>
      <c r="C72" s="14">
        <f>C63+C64-C68+C70</f>
        <v>-177516674.94999999</v>
      </c>
      <c r="D72" s="14">
        <f>D63+D64-D68+D70</f>
        <v>-160542344.88999999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224</v>
      </c>
      <c r="B74" s="14">
        <f>B72-B64</f>
        <v>-49265417.229999989</v>
      </c>
      <c r="C74" s="14">
        <f>C72-C64</f>
        <v>-177516674.94999999</v>
      </c>
      <c r="D74" s="14">
        <f>D72-D64</f>
        <v>-160542344.88999999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37 B48:D49 B63:D69 B12:D13 B16:D17 B32:D33 B42:D44 B56:D59 B55 B71:D74 B70 B20:D25 B18:B19 B52:D54 B39:D4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43" zoomScale="75" zoomScaleNormal="75" workbookViewId="0">
      <selection activeCell="B73" sqref="B73:F73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9" t="s">
        <v>225</v>
      </c>
      <c r="B1" s="170"/>
      <c r="C1" s="170"/>
      <c r="D1" s="170"/>
      <c r="E1" s="170"/>
      <c r="F1" s="170"/>
      <c r="G1" s="171"/>
    </row>
    <row r="2" spans="1:7" x14ac:dyDescent="0.3">
      <c r="A2" s="110" t="str">
        <f>'Formato 1'!A2</f>
        <v>Municipio de Cortazar,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226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30 de Septiembre de 2024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73" t="s">
        <v>227</v>
      </c>
      <c r="B6" s="175" t="s">
        <v>228</v>
      </c>
      <c r="C6" s="175"/>
      <c r="D6" s="175"/>
      <c r="E6" s="175"/>
      <c r="F6" s="175"/>
      <c r="G6" s="175" t="s">
        <v>229</v>
      </c>
    </row>
    <row r="7" spans="1:7" ht="28.8" x14ac:dyDescent="0.3">
      <c r="A7" s="174"/>
      <c r="B7" s="25" t="s">
        <v>230</v>
      </c>
      <c r="C7" s="7" t="s">
        <v>231</v>
      </c>
      <c r="D7" s="25" t="s">
        <v>232</v>
      </c>
      <c r="E7" s="25" t="s">
        <v>187</v>
      </c>
      <c r="F7" s="25" t="s">
        <v>233</v>
      </c>
      <c r="G7" s="175"/>
    </row>
    <row r="8" spans="1:7" x14ac:dyDescent="0.3">
      <c r="A8" s="26" t="s">
        <v>234</v>
      </c>
      <c r="B8" s="91"/>
      <c r="C8" s="91"/>
      <c r="D8" s="91"/>
      <c r="E8" s="91"/>
      <c r="F8" s="91"/>
      <c r="G8" s="91"/>
    </row>
    <row r="9" spans="1:7" x14ac:dyDescent="0.3">
      <c r="A9" s="58" t="s">
        <v>235</v>
      </c>
      <c r="B9" s="47">
        <v>22355578.289999999</v>
      </c>
      <c r="C9" s="47">
        <v>1107919.46</v>
      </c>
      <c r="D9" s="47">
        <v>23463497.75</v>
      </c>
      <c r="E9" s="47">
        <v>23431844.41</v>
      </c>
      <c r="F9" s="47">
        <v>23431844.510000002</v>
      </c>
      <c r="G9" s="47">
        <f>F9-B9</f>
        <v>1076266.2200000025</v>
      </c>
    </row>
    <row r="10" spans="1:7" x14ac:dyDescent="0.3">
      <c r="A10" s="58" t="s">
        <v>236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237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238</v>
      </c>
      <c r="B12" s="47">
        <v>20449666.059999999</v>
      </c>
      <c r="C12" s="47">
        <v>4071033.68</v>
      </c>
      <c r="D12" s="47">
        <v>24520699.739999998</v>
      </c>
      <c r="E12" s="47">
        <v>23244287.890000001</v>
      </c>
      <c r="F12" s="47">
        <v>23244288.02</v>
      </c>
      <c r="G12" s="47">
        <f t="shared" si="0"/>
        <v>2794621.9600000009</v>
      </c>
    </row>
    <row r="13" spans="1:7" x14ac:dyDescent="0.3">
      <c r="A13" s="58" t="s">
        <v>239</v>
      </c>
      <c r="B13" s="47">
        <v>2480248.12</v>
      </c>
      <c r="C13" s="47">
        <v>621145.61</v>
      </c>
      <c r="D13" s="47">
        <v>3101393.73</v>
      </c>
      <c r="E13" s="47">
        <v>2947318.5</v>
      </c>
      <c r="F13" s="47">
        <v>2947318.23</v>
      </c>
      <c r="G13" s="47">
        <f t="shared" si="0"/>
        <v>467070.10999999987</v>
      </c>
    </row>
    <row r="14" spans="1:7" x14ac:dyDescent="0.3">
      <c r="A14" s="58" t="s">
        <v>240</v>
      </c>
      <c r="B14" s="47">
        <v>3308362.39</v>
      </c>
      <c r="C14" s="47">
        <v>512168.49</v>
      </c>
      <c r="D14" s="47">
        <v>3820530.88</v>
      </c>
      <c r="E14" s="47">
        <v>3940126.65</v>
      </c>
      <c r="F14" s="47">
        <v>3940126.69</v>
      </c>
      <c r="G14" s="47">
        <f t="shared" si="0"/>
        <v>631764.29999999981</v>
      </c>
    </row>
    <row r="15" spans="1:7" x14ac:dyDescent="0.3">
      <c r="A15" s="58" t="s">
        <v>241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3">
      <c r="A16" s="92" t="s">
        <v>242</v>
      </c>
      <c r="B16" s="47">
        <f t="shared" ref="B16:G16" si="1">SUM(B17:B27)</f>
        <v>189299610.76000005</v>
      </c>
      <c r="C16" s="47">
        <f t="shared" si="1"/>
        <v>-9730724.0099999979</v>
      </c>
      <c r="D16" s="47">
        <f t="shared" si="1"/>
        <v>179568886.75</v>
      </c>
      <c r="E16" s="47">
        <f t="shared" si="1"/>
        <v>177279629.69</v>
      </c>
      <c r="F16" s="47">
        <f t="shared" si="1"/>
        <v>177279629.69</v>
      </c>
      <c r="G16" s="47">
        <f t="shared" si="1"/>
        <v>-12019981.070000004</v>
      </c>
    </row>
    <row r="17" spans="1:7" x14ac:dyDescent="0.3">
      <c r="A17" s="77" t="s">
        <v>243</v>
      </c>
      <c r="B17" s="47">
        <v>121244240</v>
      </c>
      <c r="C17" s="47">
        <v>916290</v>
      </c>
      <c r="D17" s="47">
        <v>122160530</v>
      </c>
      <c r="E17" s="47">
        <v>119665822.08</v>
      </c>
      <c r="F17" s="47">
        <v>119665822.08</v>
      </c>
      <c r="G17" s="47">
        <f>F17-B17</f>
        <v>-1578417.9200000018</v>
      </c>
    </row>
    <row r="18" spans="1:7" x14ac:dyDescent="0.3">
      <c r="A18" s="77" t="s">
        <v>244</v>
      </c>
      <c r="B18" s="47">
        <v>41295719.920000002</v>
      </c>
      <c r="C18" s="47">
        <v>-2252975.92</v>
      </c>
      <c r="D18" s="47">
        <v>39042744</v>
      </c>
      <c r="E18" s="47">
        <v>39387134.229999997</v>
      </c>
      <c r="F18" s="47">
        <v>39387134.229999997</v>
      </c>
      <c r="G18" s="47">
        <f t="shared" ref="G18:G27" si="2">F18-B18</f>
        <v>-1908585.6900000051</v>
      </c>
    </row>
    <row r="19" spans="1:7" x14ac:dyDescent="0.3">
      <c r="A19" s="77" t="s">
        <v>245</v>
      </c>
      <c r="B19" s="47">
        <v>15357221.359999999</v>
      </c>
      <c r="C19" s="47">
        <v>-7274526.3899999997</v>
      </c>
      <c r="D19" s="47">
        <v>8082694.9699999997</v>
      </c>
      <c r="E19" s="47">
        <v>8139810.9900000002</v>
      </c>
      <c r="F19" s="47">
        <v>8139810.9900000002</v>
      </c>
      <c r="G19" s="47">
        <f t="shared" si="2"/>
        <v>-7217410.3699999992</v>
      </c>
    </row>
    <row r="20" spans="1:7" x14ac:dyDescent="0.3">
      <c r="A20" s="77" t="s">
        <v>246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247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248</v>
      </c>
      <c r="B22" s="47">
        <v>3271054.8</v>
      </c>
      <c r="C22" s="47">
        <v>22644.639999999999</v>
      </c>
      <c r="D22" s="47">
        <v>3293699.44</v>
      </c>
      <c r="E22" s="47">
        <v>3216308.94</v>
      </c>
      <c r="F22" s="47">
        <v>3216308.94</v>
      </c>
      <c r="G22" s="47">
        <f t="shared" si="2"/>
        <v>-54745.85999999987</v>
      </c>
    </row>
    <row r="23" spans="1:7" x14ac:dyDescent="0.3">
      <c r="A23" s="77" t="s">
        <v>249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250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251</v>
      </c>
      <c r="B25" s="47">
        <v>3620443.84</v>
      </c>
      <c r="C25" s="47">
        <v>-752376.5</v>
      </c>
      <c r="D25" s="47">
        <v>2868067.34</v>
      </c>
      <c r="E25" s="47">
        <v>2567045.9500000002</v>
      </c>
      <c r="F25" s="47">
        <v>2567045.9500000002</v>
      </c>
      <c r="G25" s="47">
        <f t="shared" si="2"/>
        <v>-1053397.8899999997</v>
      </c>
    </row>
    <row r="26" spans="1:7" x14ac:dyDescent="0.3">
      <c r="A26" s="77" t="s">
        <v>252</v>
      </c>
      <c r="B26" s="47">
        <v>4510930.84</v>
      </c>
      <c r="C26" s="47">
        <v>-389779.84</v>
      </c>
      <c r="D26" s="47">
        <v>4121151</v>
      </c>
      <c r="E26" s="47">
        <v>4303507.5</v>
      </c>
      <c r="F26" s="47">
        <v>4303507.5</v>
      </c>
      <c r="G26" s="47">
        <f t="shared" si="2"/>
        <v>-207423.33999999985</v>
      </c>
    </row>
    <row r="27" spans="1:7" x14ac:dyDescent="0.3">
      <c r="A27" s="77" t="s">
        <v>253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254</v>
      </c>
      <c r="B28" s="47">
        <f t="shared" ref="B28:G28" si="3">SUM(B29:B33)</f>
        <v>2959278.68</v>
      </c>
      <c r="C28" s="47">
        <f t="shared" si="3"/>
        <v>418512.43</v>
      </c>
      <c r="D28" s="47">
        <f t="shared" si="3"/>
        <v>3377791.1100000003</v>
      </c>
      <c r="E28" s="47">
        <f t="shared" si="3"/>
        <v>3382386.6599999997</v>
      </c>
      <c r="F28" s="47">
        <f t="shared" si="3"/>
        <v>3382386.6599999997</v>
      </c>
      <c r="G28" s="47">
        <f t="shared" si="3"/>
        <v>423107.97999999986</v>
      </c>
    </row>
    <row r="29" spans="1:7" x14ac:dyDescent="0.3">
      <c r="A29" s="77" t="s">
        <v>255</v>
      </c>
      <c r="B29" s="47">
        <v>13486.2</v>
      </c>
      <c r="C29" s="47">
        <v>-6949.11</v>
      </c>
      <c r="D29" s="47">
        <v>6537.0900000000011</v>
      </c>
      <c r="E29" s="47">
        <v>7321.78</v>
      </c>
      <c r="F29" s="47">
        <v>7321.78</v>
      </c>
      <c r="G29" s="47">
        <f>F29-B29</f>
        <v>-6164.420000000001</v>
      </c>
    </row>
    <row r="30" spans="1:7" x14ac:dyDescent="0.3">
      <c r="A30" s="77" t="s">
        <v>256</v>
      </c>
      <c r="B30" s="47">
        <v>294415.68</v>
      </c>
      <c r="C30" s="47">
        <v>7106.18</v>
      </c>
      <c r="D30" s="47">
        <v>301521.86</v>
      </c>
      <c r="E30" s="47">
        <v>301331.89</v>
      </c>
      <c r="F30" s="47">
        <v>301331.89</v>
      </c>
      <c r="G30" s="47">
        <f t="shared" ref="G30:G34" si="4">F30-B30</f>
        <v>6916.210000000021</v>
      </c>
    </row>
    <row r="31" spans="1:7" x14ac:dyDescent="0.3">
      <c r="A31" s="77" t="s">
        <v>257</v>
      </c>
      <c r="B31" s="47">
        <v>1851376.8</v>
      </c>
      <c r="C31" s="47">
        <v>298355.36</v>
      </c>
      <c r="D31" s="47">
        <v>2149732.16</v>
      </c>
      <c r="E31" s="47">
        <v>2134968.17</v>
      </c>
      <c r="F31" s="47">
        <v>2134968.17</v>
      </c>
      <c r="G31" s="47">
        <f t="shared" si="4"/>
        <v>283591.36999999988</v>
      </c>
    </row>
    <row r="32" spans="1:7" x14ac:dyDescent="0.3">
      <c r="A32" s="77" t="s">
        <v>258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259</v>
      </c>
      <c r="B33" s="47">
        <v>800000</v>
      </c>
      <c r="C33" s="47">
        <v>120000</v>
      </c>
      <c r="D33" s="47">
        <v>920000</v>
      </c>
      <c r="E33" s="47">
        <v>938764.82</v>
      </c>
      <c r="F33" s="47">
        <v>938764.82</v>
      </c>
      <c r="G33" s="47">
        <f t="shared" si="4"/>
        <v>138764.81999999995</v>
      </c>
    </row>
    <row r="34" spans="1:7" ht="14.4" customHeight="1" x14ac:dyDescent="0.3">
      <c r="A34" s="58" t="s">
        <v>260</v>
      </c>
      <c r="B34" s="47">
        <v>51605874.829999998</v>
      </c>
      <c r="C34" s="47">
        <v>107109742.87</v>
      </c>
      <c r="D34" s="47">
        <v>158715617.69999999</v>
      </c>
      <c r="E34" s="47">
        <v>153440004.88999999</v>
      </c>
      <c r="F34" s="47">
        <v>153440004.88999999</v>
      </c>
      <c r="G34" s="47">
        <f t="shared" si="4"/>
        <v>101834130.05999999</v>
      </c>
    </row>
    <row r="35" spans="1:7" ht="14.4" customHeight="1" x14ac:dyDescent="0.3">
      <c r="A35" s="58" t="s">
        <v>261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263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264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266</v>
      </c>
      <c r="B41" s="4">
        <f t="shared" ref="B41:G41" si="7">SUM(B9,B10,B11,B12,B13,B14,B15,B16,B28,B34,B35,B37)</f>
        <v>292458619.13000005</v>
      </c>
      <c r="C41" s="4">
        <f t="shared" si="7"/>
        <v>104109798.53</v>
      </c>
      <c r="D41" s="4">
        <f t="shared" si="7"/>
        <v>396568417.65999997</v>
      </c>
      <c r="E41" s="4">
        <f t="shared" si="7"/>
        <v>387665598.68999994</v>
      </c>
      <c r="F41" s="4">
        <f t="shared" si="7"/>
        <v>387665598.68999994</v>
      </c>
      <c r="G41" s="4">
        <f t="shared" si="7"/>
        <v>95206979.559999987</v>
      </c>
    </row>
    <row r="42" spans="1:7" x14ac:dyDescent="0.3">
      <c r="A42" s="3" t="s">
        <v>267</v>
      </c>
      <c r="B42" s="93"/>
      <c r="C42" s="93"/>
      <c r="D42" s="93"/>
      <c r="E42" s="93"/>
      <c r="F42" s="93"/>
      <c r="G42" s="4">
        <f>IF(G41&gt;0,G41,0)</f>
        <v>95206979.559999987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268</v>
      </c>
      <c r="B44" s="49"/>
      <c r="C44" s="49"/>
      <c r="D44" s="49"/>
      <c r="E44" s="49"/>
      <c r="F44" s="49"/>
      <c r="G44" s="49"/>
    </row>
    <row r="45" spans="1:7" x14ac:dyDescent="0.3">
      <c r="A45" s="58" t="s">
        <v>269</v>
      </c>
      <c r="B45" s="47">
        <f t="shared" ref="B45:G45" si="8">SUM(B46:B53)</f>
        <v>124400033.68000001</v>
      </c>
      <c r="C45" s="47">
        <f t="shared" si="8"/>
        <v>-4429471.68</v>
      </c>
      <c r="D45" s="47">
        <f t="shared" si="8"/>
        <v>119970562</v>
      </c>
      <c r="E45" s="47">
        <f t="shared" si="8"/>
        <v>119970562</v>
      </c>
      <c r="F45" s="47">
        <f t="shared" si="8"/>
        <v>119970562</v>
      </c>
      <c r="G45" s="47">
        <f t="shared" si="8"/>
        <v>-4429471.6800000072</v>
      </c>
    </row>
    <row r="46" spans="1:7" x14ac:dyDescent="0.3">
      <c r="A46" s="80" t="s">
        <v>270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272</v>
      </c>
      <c r="B48" s="47">
        <v>33811532.560000002</v>
      </c>
      <c r="C48" s="47">
        <v>-3106158.56</v>
      </c>
      <c r="D48" s="47">
        <v>30705374.000000004</v>
      </c>
      <c r="E48" s="47">
        <v>30705374</v>
      </c>
      <c r="F48" s="47">
        <v>30705374</v>
      </c>
      <c r="G48" s="47">
        <f t="shared" si="9"/>
        <v>-3106158.5600000024</v>
      </c>
    </row>
    <row r="49" spans="1:7" ht="28.8" x14ac:dyDescent="0.3">
      <c r="A49" s="80" t="s">
        <v>273</v>
      </c>
      <c r="B49" s="47">
        <v>90588501.120000005</v>
      </c>
      <c r="C49" s="47">
        <v>-1323313.1200000001</v>
      </c>
      <c r="D49" s="47">
        <v>89265188</v>
      </c>
      <c r="E49" s="47">
        <v>89265188</v>
      </c>
      <c r="F49" s="47">
        <v>89265188</v>
      </c>
      <c r="G49" s="47">
        <f t="shared" si="9"/>
        <v>-1323313.1200000048</v>
      </c>
    </row>
    <row r="50" spans="1:7" x14ac:dyDescent="0.3">
      <c r="A50" s="80" t="s">
        <v>274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275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276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277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278</v>
      </c>
      <c r="B54" s="47">
        <f t="shared" ref="B54:G54" si="10">SUM(B55:B58)</f>
        <v>200000</v>
      </c>
      <c r="C54" s="47">
        <f t="shared" si="10"/>
        <v>0</v>
      </c>
      <c r="D54" s="47">
        <f t="shared" si="10"/>
        <v>200000</v>
      </c>
      <c r="E54" s="47">
        <f t="shared" si="10"/>
        <v>200000</v>
      </c>
      <c r="F54" s="47">
        <f t="shared" si="10"/>
        <v>200000</v>
      </c>
      <c r="G54" s="47">
        <f t="shared" si="10"/>
        <v>0</v>
      </c>
    </row>
    <row r="55" spans="1:7" x14ac:dyDescent="0.3">
      <c r="A55" s="81" t="s">
        <v>279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280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282</v>
      </c>
      <c r="B58" s="47">
        <v>200000</v>
      </c>
      <c r="C58" s="47">
        <v>0</v>
      </c>
      <c r="D58" s="47">
        <v>200000</v>
      </c>
      <c r="E58" s="47">
        <v>200000</v>
      </c>
      <c r="F58" s="47">
        <v>200000</v>
      </c>
      <c r="G58" s="47">
        <f t="shared" si="11"/>
        <v>0</v>
      </c>
    </row>
    <row r="59" spans="1:7" x14ac:dyDescent="0.3">
      <c r="A59" s="58" t="s">
        <v>283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284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285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286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3">
      <c r="A63" s="58" t="s">
        <v>287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288</v>
      </c>
      <c r="B65" s="4">
        <f t="shared" ref="B65:G65" si="14">B45+B54+B59+B62+B63</f>
        <v>124600033.68000001</v>
      </c>
      <c r="C65" s="4">
        <f t="shared" si="14"/>
        <v>-4429471.68</v>
      </c>
      <c r="D65" s="4">
        <f t="shared" si="14"/>
        <v>120170562</v>
      </c>
      <c r="E65" s="4">
        <f t="shared" si="14"/>
        <v>120170562</v>
      </c>
      <c r="F65" s="4">
        <f t="shared" si="14"/>
        <v>120170562</v>
      </c>
      <c r="G65" s="4">
        <f t="shared" si="14"/>
        <v>-4429471.6800000072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289</v>
      </c>
      <c r="B67" s="4">
        <f t="shared" ref="B67:G67" si="15">B68</f>
        <v>0</v>
      </c>
      <c r="C67" s="4">
        <f t="shared" si="15"/>
        <v>12000000</v>
      </c>
      <c r="D67" s="4">
        <f t="shared" si="15"/>
        <v>12000000</v>
      </c>
      <c r="E67" s="4">
        <f t="shared" si="15"/>
        <v>12000000</v>
      </c>
      <c r="F67" s="4">
        <f t="shared" si="15"/>
        <v>12000000</v>
      </c>
      <c r="G67" s="4">
        <f t="shared" si="15"/>
        <v>12000000</v>
      </c>
    </row>
    <row r="68" spans="1:7" x14ac:dyDescent="0.3">
      <c r="A68" s="58" t="s">
        <v>290</v>
      </c>
      <c r="B68" s="47">
        <v>0</v>
      </c>
      <c r="C68" s="47">
        <v>12000000</v>
      </c>
      <c r="D68" s="47">
        <v>12000000</v>
      </c>
      <c r="E68" s="47">
        <v>12000000</v>
      </c>
      <c r="F68" s="47">
        <v>12000000</v>
      </c>
      <c r="G68" s="47">
        <f>F68-B68</f>
        <v>12000000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291</v>
      </c>
      <c r="B70" s="4">
        <f t="shared" ref="B70:G70" si="16">B41+B65+B67</f>
        <v>417058652.81000006</v>
      </c>
      <c r="C70" s="4">
        <f t="shared" si="16"/>
        <v>111680326.84999999</v>
      </c>
      <c r="D70" s="4">
        <f t="shared" si="16"/>
        <v>528738979.65999997</v>
      </c>
      <c r="E70" s="4">
        <f t="shared" si="16"/>
        <v>519836160.68999994</v>
      </c>
      <c r="F70" s="4">
        <f t="shared" si="16"/>
        <v>519836160.68999994</v>
      </c>
      <c r="G70" s="4">
        <f t="shared" si="16"/>
        <v>102777507.87999998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292</v>
      </c>
      <c r="B72" s="49"/>
      <c r="C72" s="49"/>
      <c r="D72" s="49"/>
      <c r="E72" s="49"/>
      <c r="F72" s="49"/>
      <c r="G72" s="49"/>
    </row>
    <row r="73" spans="1:7" x14ac:dyDescent="0.3">
      <c r="A73" s="67" t="s">
        <v>293</v>
      </c>
      <c r="B73" s="47">
        <v>0</v>
      </c>
      <c r="C73" s="47">
        <v>12000000</v>
      </c>
      <c r="D73" s="47">
        <v>12000000</v>
      </c>
      <c r="E73" s="47">
        <v>12000000</v>
      </c>
      <c r="F73" s="47">
        <v>12000000</v>
      </c>
      <c r="G73" s="47">
        <f>F73-B73</f>
        <v>12000000</v>
      </c>
    </row>
    <row r="74" spans="1:7" ht="28.8" x14ac:dyDescent="0.3">
      <c r="A74" s="67" t="s">
        <v>294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295</v>
      </c>
      <c r="B75" s="4">
        <f t="shared" ref="B75:G75" si="17">B73+B74</f>
        <v>0</v>
      </c>
      <c r="C75" s="4">
        <f t="shared" si="17"/>
        <v>12000000</v>
      </c>
      <c r="D75" s="4">
        <f t="shared" si="17"/>
        <v>12000000</v>
      </c>
      <c r="E75" s="4">
        <f t="shared" si="17"/>
        <v>12000000</v>
      </c>
      <c r="F75" s="4">
        <f t="shared" si="17"/>
        <v>12000000</v>
      </c>
      <c r="G75" s="4">
        <f t="shared" si="17"/>
        <v>12000000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60:F67 G9:G15 G60:G76 G55:G58 G38:G53 B54:F57 B35:F45 B69:F72 B74:F75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160"/>
  <sheetViews>
    <sheetView showGridLines="0" topLeftCell="A126" zoomScale="75" zoomScaleNormal="75" workbookViewId="0">
      <selection activeCell="B70" sqref="B70:C70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  <col min="9" max="9" width="13.77734375" bestFit="1" customWidth="1"/>
  </cols>
  <sheetData>
    <row r="1" spans="1:10" ht="40.950000000000003" customHeight="1" x14ac:dyDescent="0.3">
      <c r="A1" s="178" t="s">
        <v>296</v>
      </c>
      <c r="B1" s="170"/>
      <c r="C1" s="170"/>
      <c r="D1" s="170"/>
      <c r="E1" s="170"/>
      <c r="F1" s="170"/>
      <c r="G1" s="171"/>
    </row>
    <row r="2" spans="1:10" x14ac:dyDescent="0.3">
      <c r="A2" s="125" t="str">
        <f>'Formato 1'!A2</f>
        <v>Municipio de Cortazar, Gto.</v>
      </c>
      <c r="B2" s="125"/>
      <c r="C2" s="125"/>
      <c r="D2" s="125"/>
      <c r="E2" s="125"/>
      <c r="F2" s="125"/>
      <c r="G2" s="125"/>
    </row>
    <row r="3" spans="1:10" x14ac:dyDescent="0.3">
      <c r="A3" s="126" t="s">
        <v>297</v>
      </c>
      <c r="B3" s="126"/>
      <c r="C3" s="126"/>
      <c r="D3" s="126"/>
      <c r="E3" s="126"/>
      <c r="F3" s="126"/>
      <c r="G3" s="126"/>
    </row>
    <row r="4" spans="1:10" x14ac:dyDescent="0.3">
      <c r="A4" s="126" t="s">
        <v>298</v>
      </c>
      <c r="B4" s="126"/>
      <c r="C4" s="126"/>
      <c r="D4" s="126"/>
      <c r="E4" s="126"/>
      <c r="F4" s="126"/>
      <c r="G4" s="126"/>
    </row>
    <row r="5" spans="1:10" x14ac:dyDescent="0.3">
      <c r="A5" s="126" t="str">
        <f>'Formato 3'!A4</f>
        <v>Del 1 de Enero al 30 de Septiembre de 2024 (b)</v>
      </c>
      <c r="B5" s="126"/>
      <c r="C5" s="126"/>
      <c r="D5" s="126"/>
      <c r="E5" s="126"/>
      <c r="F5" s="126"/>
      <c r="G5" s="126"/>
    </row>
    <row r="6" spans="1:10" x14ac:dyDescent="0.3">
      <c r="A6" s="127" t="s">
        <v>2</v>
      </c>
      <c r="B6" s="127"/>
      <c r="C6" s="127"/>
      <c r="D6" s="127"/>
      <c r="E6" s="127"/>
      <c r="F6" s="127"/>
      <c r="G6" s="127"/>
    </row>
    <row r="7" spans="1:10" x14ac:dyDescent="0.3">
      <c r="A7" s="176" t="s">
        <v>4</v>
      </c>
      <c r="B7" s="176" t="s">
        <v>299</v>
      </c>
      <c r="C7" s="176"/>
      <c r="D7" s="176"/>
      <c r="E7" s="176"/>
      <c r="F7" s="176"/>
      <c r="G7" s="177" t="s">
        <v>300</v>
      </c>
    </row>
    <row r="8" spans="1:10" ht="28.8" x14ac:dyDescent="0.3">
      <c r="A8" s="176"/>
      <c r="B8" s="7" t="s">
        <v>301</v>
      </c>
      <c r="C8" s="7" t="s">
        <v>302</v>
      </c>
      <c r="D8" s="7" t="s">
        <v>303</v>
      </c>
      <c r="E8" s="7" t="s">
        <v>187</v>
      </c>
      <c r="F8" s="7" t="s">
        <v>304</v>
      </c>
      <c r="G8" s="176"/>
    </row>
    <row r="9" spans="1:10" x14ac:dyDescent="0.3">
      <c r="A9" s="27" t="s">
        <v>305</v>
      </c>
      <c r="B9" s="83">
        <f t="shared" ref="B9:G9" si="0">SUM(B10,B18,B28,B38,B48,B58,B62,B71,B75)</f>
        <v>243193201.89999995</v>
      </c>
      <c r="C9" s="83">
        <f>SUM(C10,C18,C28,C38,C48,C58,C62,C71,C75)</f>
        <v>37785686.269999988</v>
      </c>
      <c r="D9" s="83">
        <f t="shared" si="0"/>
        <v>280978888.17000008</v>
      </c>
      <c r="E9" s="83">
        <f t="shared" si="0"/>
        <v>262556860.16</v>
      </c>
      <c r="F9" s="83">
        <f t="shared" si="0"/>
        <v>260134756.96000001</v>
      </c>
      <c r="G9" s="83">
        <f t="shared" si="0"/>
        <v>18422028.010000013</v>
      </c>
      <c r="I9" s="207"/>
      <c r="J9" s="207"/>
    </row>
    <row r="10" spans="1:10" x14ac:dyDescent="0.3">
      <c r="A10" s="84" t="s">
        <v>306</v>
      </c>
      <c r="B10" s="83">
        <f t="shared" ref="B10:G10" si="1">SUM(B11:B17)</f>
        <v>114291796.78999999</v>
      </c>
      <c r="C10" s="83">
        <f t="shared" si="1"/>
        <v>-21247513.440000001</v>
      </c>
      <c r="D10" s="83">
        <f t="shared" si="1"/>
        <v>93044283.350000009</v>
      </c>
      <c r="E10" s="83">
        <f t="shared" si="1"/>
        <v>89285224.239999995</v>
      </c>
      <c r="F10" s="83">
        <f t="shared" si="1"/>
        <v>89202160.890000001</v>
      </c>
      <c r="G10" s="83">
        <f t="shared" si="1"/>
        <v>3759059.1100000055</v>
      </c>
      <c r="I10" s="207"/>
      <c r="J10" s="207"/>
    </row>
    <row r="11" spans="1:10" x14ac:dyDescent="0.3">
      <c r="A11" s="85" t="s">
        <v>307</v>
      </c>
      <c r="B11" s="162">
        <v>32385105.949999999</v>
      </c>
      <c r="C11" s="162">
        <v>-10154533.130000001</v>
      </c>
      <c r="D11" s="161">
        <v>22230572.82</v>
      </c>
      <c r="E11" s="162">
        <v>21363646.629999999</v>
      </c>
      <c r="F11" s="162">
        <v>21363646.629999999</v>
      </c>
      <c r="G11" s="75">
        <f>D11-E11</f>
        <v>866926.19000000134</v>
      </c>
      <c r="I11" s="207"/>
      <c r="J11" s="207"/>
    </row>
    <row r="12" spans="1:10" x14ac:dyDescent="0.3">
      <c r="A12" s="85" t="s">
        <v>308</v>
      </c>
      <c r="B12" s="162">
        <v>3854766.13</v>
      </c>
      <c r="C12" s="162">
        <v>-618333.4</v>
      </c>
      <c r="D12" s="161">
        <v>3236432.73</v>
      </c>
      <c r="E12" s="162">
        <v>2870572.3</v>
      </c>
      <c r="F12" s="162">
        <v>2855610.36</v>
      </c>
      <c r="G12" s="75">
        <f t="shared" ref="G12:G17" si="2">D12-E12</f>
        <v>365860.43000000017</v>
      </c>
      <c r="I12" s="207"/>
      <c r="J12" s="207"/>
    </row>
    <row r="13" spans="1:10" x14ac:dyDescent="0.3">
      <c r="A13" s="85" t="s">
        <v>309</v>
      </c>
      <c r="B13" s="162">
        <v>13253793.42</v>
      </c>
      <c r="C13" s="162">
        <v>1889420.45</v>
      </c>
      <c r="D13" s="161">
        <v>15143213.869999999</v>
      </c>
      <c r="E13" s="162">
        <v>14728938</v>
      </c>
      <c r="F13" s="162">
        <v>14728938</v>
      </c>
      <c r="G13" s="75">
        <f t="shared" si="2"/>
        <v>414275.86999999918</v>
      </c>
      <c r="I13" s="207"/>
      <c r="J13" s="207"/>
    </row>
    <row r="14" spans="1:10" x14ac:dyDescent="0.3">
      <c r="A14" s="85" t="s">
        <v>310</v>
      </c>
      <c r="B14" s="162">
        <v>10800000</v>
      </c>
      <c r="C14" s="162">
        <v>4386701.2300000004</v>
      </c>
      <c r="D14" s="161">
        <v>15186701.23</v>
      </c>
      <c r="E14" s="162">
        <v>15186701.23</v>
      </c>
      <c r="F14" s="162">
        <v>15186701.23</v>
      </c>
      <c r="G14" s="75">
        <f t="shared" si="2"/>
        <v>0</v>
      </c>
      <c r="I14" s="207"/>
      <c r="J14" s="207"/>
    </row>
    <row r="15" spans="1:10" x14ac:dyDescent="0.3">
      <c r="A15" s="85" t="s">
        <v>311</v>
      </c>
      <c r="B15" s="162">
        <v>53998131.289999999</v>
      </c>
      <c r="C15" s="162">
        <v>-16750768.59</v>
      </c>
      <c r="D15" s="161">
        <v>37247362.700000003</v>
      </c>
      <c r="E15" s="162">
        <v>35135366.079999998</v>
      </c>
      <c r="F15" s="162">
        <v>35067264.670000002</v>
      </c>
      <c r="G15" s="75">
        <f t="shared" si="2"/>
        <v>2111996.6200000048</v>
      </c>
      <c r="I15" s="207"/>
      <c r="J15" s="207"/>
    </row>
    <row r="16" spans="1:10" x14ac:dyDescent="0.3">
      <c r="A16" s="85" t="s">
        <v>312</v>
      </c>
      <c r="B16" s="161">
        <v>0</v>
      </c>
      <c r="C16" s="161">
        <v>0</v>
      </c>
      <c r="D16" s="161">
        <v>0</v>
      </c>
      <c r="E16" s="161">
        <v>0</v>
      </c>
      <c r="F16" s="161">
        <v>0</v>
      </c>
      <c r="G16" s="75">
        <f t="shared" si="2"/>
        <v>0</v>
      </c>
      <c r="I16" s="207"/>
      <c r="J16" s="207"/>
    </row>
    <row r="17" spans="1:10" x14ac:dyDescent="0.3">
      <c r="A17" s="85" t="s">
        <v>313</v>
      </c>
      <c r="B17" s="162">
        <v>0</v>
      </c>
      <c r="C17" s="162">
        <v>0</v>
      </c>
      <c r="D17" s="161">
        <v>0</v>
      </c>
      <c r="E17" s="162">
        <v>0</v>
      </c>
      <c r="F17" s="162">
        <v>0</v>
      </c>
      <c r="G17" s="75">
        <f t="shared" si="2"/>
        <v>0</v>
      </c>
      <c r="I17" s="207"/>
      <c r="J17" s="207"/>
    </row>
    <row r="18" spans="1:10" x14ac:dyDescent="0.3">
      <c r="A18" s="84" t="s">
        <v>314</v>
      </c>
      <c r="B18" s="83">
        <f t="shared" ref="B18:G18" si="3">SUM(B19:B27)</f>
        <v>24419975.199999999</v>
      </c>
      <c r="C18" s="83">
        <f t="shared" si="3"/>
        <v>3975816.13</v>
      </c>
      <c r="D18" s="83">
        <f t="shared" si="3"/>
        <v>28395791.329999998</v>
      </c>
      <c r="E18" s="83">
        <f t="shared" si="3"/>
        <v>25447946.560000002</v>
      </c>
      <c r="F18" s="83">
        <f t="shared" si="3"/>
        <v>25183822.860000003</v>
      </c>
      <c r="G18" s="83">
        <f t="shared" si="3"/>
        <v>2947844.77</v>
      </c>
      <c r="I18" s="207"/>
      <c r="J18" s="207"/>
    </row>
    <row r="19" spans="1:10" x14ac:dyDescent="0.3">
      <c r="A19" s="85" t="s">
        <v>315</v>
      </c>
      <c r="B19" s="162">
        <v>3439207.6</v>
      </c>
      <c r="C19" s="162">
        <v>884743.07</v>
      </c>
      <c r="D19" s="161">
        <v>4323950.67</v>
      </c>
      <c r="E19" s="162">
        <v>3549021.64</v>
      </c>
      <c r="F19" s="162">
        <v>3369483.9</v>
      </c>
      <c r="G19" s="75">
        <f>D19-E19</f>
        <v>774929.0299999998</v>
      </c>
      <c r="I19" s="207"/>
      <c r="J19" s="207"/>
    </row>
    <row r="20" spans="1:10" x14ac:dyDescent="0.3">
      <c r="A20" s="85" t="s">
        <v>316</v>
      </c>
      <c r="B20" s="162">
        <v>915049</v>
      </c>
      <c r="C20" s="162">
        <v>56929.38</v>
      </c>
      <c r="D20" s="161">
        <v>971978.38</v>
      </c>
      <c r="E20" s="162">
        <v>762271.49</v>
      </c>
      <c r="F20" s="162">
        <v>762271.49</v>
      </c>
      <c r="G20" s="75">
        <f t="shared" ref="G20:G27" si="4">D20-E20</f>
        <v>209706.89</v>
      </c>
      <c r="I20" s="207"/>
      <c r="J20" s="207"/>
    </row>
    <row r="21" spans="1:10" x14ac:dyDescent="0.3">
      <c r="A21" s="85" t="s">
        <v>317</v>
      </c>
      <c r="B21" s="162">
        <v>10000</v>
      </c>
      <c r="C21" s="162">
        <v>0</v>
      </c>
      <c r="D21" s="161">
        <v>10000</v>
      </c>
      <c r="E21" s="162">
        <v>242</v>
      </c>
      <c r="F21" s="162">
        <v>242</v>
      </c>
      <c r="G21" s="75">
        <f t="shared" si="4"/>
        <v>9758</v>
      </c>
      <c r="I21" s="207"/>
      <c r="J21" s="207"/>
    </row>
    <row r="22" spans="1:10" x14ac:dyDescent="0.3">
      <c r="A22" s="85" t="s">
        <v>318</v>
      </c>
      <c r="B22" s="162">
        <v>3340395.08</v>
      </c>
      <c r="C22" s="162">
        <v>143795.07</v>
      </c>
      <c r="D22" s="161">
        <v>3484190.15</v>
      </c>
      <c r="E22" s="162">
        <v>3243070.67</v>
      </c>
      <c r="F22" s="162">
        <v>3236315.23</v>
      </c>
      <c r="G22" s="75">
        <f t="shared" si="4"/>
        <v>241119.47999999998</v>
      </c>
      <c r="I22" s="207"/>
      <c r="J22" s="207"/>
    </row>
    <row r="23" spans="1:10" x14ac:dyDescent="0.3">
      <c r="A23" s="85" t="s">
        <v>319</v>
      </c>
      <c r="B23" s="162">
        <v>876500</v>
      </c>
      <c r="C23" s="162">
        <v>-267190.63</v>
      </c>
      <c r="D23" s="161">
        <v>609309.37</v>
      </c>
      <c r="E23" s="162">
        <v>566670.21</v>
      </c>
      <c r="F23" s="162">
        <v>566471.21</v>
      </c>
      <c r="G23" s="75">
        <f t="shared" si="4"/>
        <v>42639.160000000033</v>
      </c>
      <c r="I23" s="207"/>
      <c r="J23" s="207"/>
    </row>
    <row r="24" spans="1:10" x14ac:dyDescent="0.3">
      <c r="A24" s="85" t="s">
        <v>320</v>
      </c>
      <c r="B24" s="162">
        <v>11527503.84</v>
      </c>
      <c r="C24" s="162">
        <v>4248209.49</v>
      </c>
      <c r="D24" s="161">
        <v>15775713.33</v>
      </c>
      <c r="E24" s="162">
        <v>14704114.92</v>
      </c>
      <c r="F24" s="162">
        <v>14626483.4</v>
      </c>
      <c r="G24" s="75">
        <f t="shared" si="4"/>
        <v>1071598.4100000001</v>
      </c>
      <c r="I24" s="207"/>
      <c r="J24" s="207"/>
    </row>
    <row r="25" spans="1:10" x14ac:dyDescent="0.3">
      <c r="A25" s="85" t="s">
        <v>321</v>
      </c>
      <c r="B25" s="162">
        <v>1833600</v>
      </c>
      <c r="C25" s="162">
        <v>-759540.47</v>
      </c>
      <c r="D25" s="161">
        <v>1074059.53</v>
      </c>
      <c r="E25" s="162">
        <v>980364.42</v>
      </c>
      <c r="F25" s="162">
        <v>980364.42</v>
      </c>
      <c r="G25" s="75">
        <f t="shared" si="4"/>
        <v>93695.109999999986</v>
      </c>
      <c r="I25" s="207"/>
      <c r="J25" s="207"/>
    </row>
    <row r="26" spans="1:10" x14ac:dyDescent="0.3">
      <c r="A26" s="85" t="s">
        <v>322</v>
      </c>
      <c r="B26" s="161">
        <v>40000</v>
      </c>
      <c r="C26" s="161">
        <v>-40000</v>
      </c>
      <c r="D26" s="161">
        <v>0</v>
      </c>
      <c r="E26" s="161">
        <v>0</v>
      </c>
      <c r="F26" s="161">
        <v>0</v>
      </c>
      <c r="G26" s="75">
        <f t="shared" si="4"/>
        <v>0</v>
      </c>
      <c r="I26" s="207"/>
      <c r="J26" s="207"/>
    </row>
    <row r="27" spans="1:10" x14ac:dyDescent="0.3">
      <c r="A27" s="85" t="s">
        <v>323</v>
      </c>
      <c r="B27" s="162">
        <v>2437719.6800000002</v>
      </c>
      <c r="C27" s="162">
        <v>-291129.78000000003</v>
      </c>
      <c r="D27" s="161">
        <v>2146589.9</v>
      </c>
      <c r="E27" s="162">
        <v>1642191.21</v>
      </c>
      <c r="F27" s="162">
        <v>1642191.21</v>
      </c>
      <c r="G27" s="75">
        <f t="shared" si="4"/>
        <v>504398.68999999994</v>
      </c>
      <c r="I27" s="207"/>
      <c r="J27" s="207"/>
    </row>
    <row r="28" spans="1:10" x14ac:dyDescent="0.3">
      <c r="A28" s="84" t="s">
        <v>324</v>
      </c>
      <c r="B28" s="83">
        <f t="shared" ref="B28:G28" si="5">SUM(B29:B37)</f>
        <v>65201688.909999996</v>
      </c>
      <c r="C28" s="83">
        <f t="shared" si="5"/>
        <v>26481204.489999998</v>
      </c>
      <c r="D28" s="83">
        <f t="shared" si="5"/>
        <v>91682893.400000006</v>
      </c>
      <c r="E28" s="83">
        <f t="shared" si="5"/>
        <v>82487074.660000011</v>
      </c>
      <c r="F28" s="83">
        <f t="shared" si="5"/>
        <v>82303293.980000004</v>
      </c>
      <c r="G28" s="83">
        <f t="shared" si="5"/>
        <v>9195818.7400000021</v>
      </c>
      <c r="I28" s="207"/>
      <c r="J28" s="207"/>
    </row>
    <row r="29" spans="1:10" x14ac:dyDescent="0.3">
      <c r="A29" s="85" t="s">
        <v>325</v>
      </c>
      <c r="B29" s="162">
        <v>17668400</v>
      </c>
      <c r="C29" s="162">
        <v>-4541242.2699999996</v>
      </c>
      <c r="D29" s="161">
        <v>13127157.73</v>
      </c>
      <c r="E29" s="162">
        <v>12114497.16</v>
      </c>
      <c r="F29" s="162">
        <v>12114497.16</v>
      </c>
      <c r="G29" s="75">
        <f>D29-E29</f>
        <v>1012660.5700000003</v>
      </c>
      <c r="I29" s="207"/>
      <c r="J29" s="207"/>
    </row>
    <row r="30" spans="1:10" x14ac:dyDescent="0.3">
      <c r="A30" s="85" t="s">
        <v>326</v>
      </c>
      <c r="B30" s="162">
        <v>2553008.6</v>
      </c>
      <c r="C30" s="162">
        <v>990019.07</v>
      </c>
      <c r="D30" s="161">
        <v>3543027.67</v>
      </c>
      <c r="E30" s="162">
        <v>3197570.58</v>
      </c>
      <c r="F30" s="162">
        <v>3197570.58</v>
      </c>
      <c r="G30" s="75">
        <f t="shared" ref="G30:G37" si="6">D30-E30</f>
        <v>345457.08999999985</v>
      </c>
      <c r="I30" s="207"/>
      <c r="J30" s="207"/>
    </row>
    <row r="31" spans="1:10" x14ac:dyDescent="0.3">
      <c r="A31" s="85" t="s">
        <v>327</v>
      </c>
      <c r="B31" s="162">
        <v>6748632.3899999997</v>
      </c>
      <c r="C31" s="162">
        <v>2786111.46</v>
      </c>
      <c r="D31" s="161">
        <v>9534743.8499999996</v>
      </c>
      <c r="E31" s="162">
        <v>7643009.2000000002</v>
      </c>
      <c r="F31" s="162">
        <v>7609215.5199999996</v>
      </c>
      <c r="G31" s="75">
        <f t="shared" si="6"/>
        <v>1891734.6499999994</v>
      </c>
      <c r="I31" s="207"/>
      <c r="J31" s="207"/>
    </row>
    <row r="32" spans="1:10" x14ac:dyDescent="0.3">
      <c r="A32" s="85" t="s">
        <v>328</v>
      </c>
      <c r="B32" s="162">
        <v>1190000</v>
      </c>
      <c r="C32" s="162">
        <v>-255055</v>
      </c>
      <c r="D32" s="161">
        <v>934945</v>
      </c>
      <c r="E32" s="162">
        <v>912917.2</v>
      </c>
      <c r="F32" s="162">
        <v>912917.2</v>
      </c>
      <c r="G32" s="75">
        <f t="shared" si="6"/>
        <v>22027.800000000047</v>
      </c>
      <c r="I32" s="207"/>
      <c r="J32" s="207"/>
    </row>
    <row r="33" spans="1:10" ht="14.4" customHeight="1" x14ac:dyDescent="0.3">
      <c r="A33" s="85" t="s">
        <v>329</v>
      </c>
      <c r="B33" s="162">
        <v>5787302.5800000001</v>
      </c>
      <c r="C33" s="162">
        <v>7759905.3700000001</v>
      </c>
      <c r="D33" s="161">
        <v>13547207.949999999</v>
      </c>
      <c r="E33" s="162">
        <v>12599085.380000001</v>
      </c>
      <c r="F33" s="162">
        <v>12599085.380000001</v>
      </c>
      <c r="G33" s="75">
        <f t="shared" si="6"/>
        <v>948122.56999999844</v>
      </c>
      <c r="I33" s="207"/>
      <c r="J33" s="207"/>
    </row>
    <row r="34" spans="1:10" ht="14.4" customHeight="1" x14ac:dyDescent="0.3">
      <c r="A34" s="85" t="s">
        <v>330</v>
      </c>
      <c r="B34" s="162">
        <v>1800000</v>
      </c>
      <c r="C34" s="162">
        <v>-6238.15</v>
      </c>
      <c r="D34" s="161">
        <v>1793761.85</v>
      </c>
      <c r="E34" s="162">
        <v>1787674.77</v>
      </c>
      <c r="F34" s="162">
        <v>1787674.77</v>
      </c>
      <c r="G34" s="75">
        <f t="shared" si="6"/>
        <v>6087.0800000000745</v>
      </c>
      <c r="I34" s="207"/>
      <c r="J34" s="207"/>
    </row>
    <row r="35" spans="1:10" ht="14.4" customHeight="1" x14ac:dyDescent="0.3">
      <c r="A35" s="85" t="s">
        <v>331</v>
      </c>
      <c r="B35" s="162">
        <v>108100</v>
      </c>
      <c r="C35" s="162">
        <v>-26539</v>
      </c>
      <c r="D35" s="161">
        <v>81561</v>
      </c>
      <c r="E35" s="162">
        <v>67350.5</v>
      </c>
      <c r="F35" s="162">
        <v>66249.5</v>
      </c>
      <c r="G35" s="75">
        <f t="shared" si="6"/>
        <v>14210.5</v>
      </c>
      <c r="I35" s="207"/>
      <c r="J35" s="207"/>
    </row>
    <row r="36" spans="1:10" ht="14.4" customHeight="1" x14ac:dyDescent="0.3">
      <c r="A36" s="85" t="s">
        <v>332</v>
      </c>
      <c r="B36" s="162">
        <v>24416245.34</v>
      </c>
      <c r="C36" s="162">
        <v>14730493.949999999</v>
      </c>
      <c r="D36" s="161">
        <v>39146739.289999999</v>
      </c>
      <c r="E36" s="162">
        <v>38793823.979999997</v>
      </c>
      <c r="F36" s="162">
        <v>38644937.979999997</v>
      </c>
      <c r="G36" s="75">
        <f t="shared" si="6"/>
        <v>352915.31000000238</v>
      </c>
      <c r="I36" s="207"/>
      <c r="J36" s="207"/>
    </row>
    <row r="37" spans="1:10" ht="14.4" customHeight="1" x14ac:dyDescent="0.3">
      <c r="A37" s="85" t="s">
        <v>333</v>
      </c>
      <c r="B37" s="162">
        <v>4930000</v>
      </c>
      <c r="C37" s="162">
        <v>5043749.0599999996</v>
      </c>
      <c r="D37" s="161">
        <v>9973749.0600000005</v>
      </c>
      <c r="E37" s="162">
        <v>5371145.8899999997</v>
      </c>
      <c r="F37" s="162">
        <v>5371145.8899999997</v>
      </c>
      <c r="G37" s="75">
        <f t="shared" si="6"/>
        <v>4602603.1700000009</v>
      </c>
      <c r="I37" s="207"/>
      <c r="J37" s="207"/>
    </row>
    <row r="38" spans="1:10" x14ac:dyDescent="0.3">
      <c r="A38" s="84" t="s">
        <v>334</v>
      </c>
      <c r="B38" s="83">
        <f t="shared" ref="B38:G38" si="7">SUM(B39:B47)</f>
        <v>27041890.169999998</v>
      </c>
      <c r="C38" s="83">
        <f t="shared" si="7"/>
        <v>5578326.96</v>
      </c>
      <c r="D38" s="83">
        <f t="shared" si="7"/>
        <v>32620217.129999999</v>
      </c>
      <c r="E38" s="83">
        <f t="shared" si="7"/>
        <v>32082868.040000003</v>
      </c>
      <c r="F38" s="83">
        <f t="shared" si="7"/>
        <v>32046750.440000001</v>
      </c>
      <c r="G38" s="83">
        <f t="shared" si="7"/>
        <v>537349.08999999985</v>
      </c>
      <c r="I38" s="207"/>
      <c r="J38" s="207"/>
    </row>
    <row r="39" spans="1:10" x14ac:dyDescent="0.3">
      <c r="A39" s="85" t="s">
        <v>335</v>
      </c>
      <c r="B39" s="162">
        <v>10711640</v>
      </c>
      <c r="C39" s="162">
        <v>848718.81</v>
      </c>
      <c r="D39" s="161">
        <v>11560358.810000001</v>
      </c>
      <c r="E39" s="162">
        <v>11560358.810000001</v>
      </c>
      <c r="F39" s="162">
        <v>11560358.810000001</v>
      </c>
      <c r="G39" s="75">
        <f>D39-E39</f>
        <v>0</v>
      </c>
      <c r="I39" s="207"/>
      <c r="J39" s="207"/>
    </row>
    <row r="40" spans="1:10" x14ac:dyDescent="0.3">
      <c r="A40" s="85" t="s">
        <v>336</v>
      </c>
      <c r="B40" s="161">
        <v>56160</v>
      </c>
      <c r="C40" s="161">
        <v>0</v>
      </c>
      <c r="D40" s="161">
        <v>56160</v>
      </c>
      <c r="E40" s="161">
        <v>56160</v>
      </c>
      <c r="F40" s="161">
        <v>56160</v>
      </c>
      <c r="G40" s="75">
        <f t="shared" ref="G40:G47" si="8">D40-E40</f>
        <v>0</v>
      </c>
      <c r="I40" s="207"/>
      <c r="J40" s="207"/>
    </row>
    <row r="41" spans="1:10" x14ac:dyDescent="0.3">
      <c r="A41" s="85" t="s">
        <v>337</v>
      </c>
      <c r="B41" s="161">
        <v>210000</v>
      </c>
      <c r="C41" s="161">
        <v>928967</v>
      </c>
      <c r="D41" s="161">
        <v>1138967</v>
      </c>
      <c r="E41" s="161">
        <v>1138967</v>
      </c>
      <c r="F41" s="161">
        <v>1138967</v>
      </c>
      <c r="G41" s="75">
        <f t="shared" si="8"/>
        <v>0</v>
      </c>
      <c r="I41" s="207"/>
      <c r="J41" s="207"/>
    </row>
    <row r="42" spans="1:10" x14ac:dyDescent="0.3">
      <c r="A42" s="85" t="s">
        <v>338</v>
      </c>
      <c r="B42" s="162">
        <v>12914186.449999999</v>
      </c>
      <c r="C42" s="162">
        <v>4868063.78</v>
      </c>
      <c r="D42" s="161">
        <v>17782250.23</v>
      </c>
      <c r="E42" s="162">
        <v>17244901.140000001</v>
      </c>
      <c r="F42" s="162">
        <v>17208783.539999999</v>
      </c>
      <c r="G42" s="75">
        <f t="shared" si="8"/>
        <v>537349.08999999985</v>
      </c>
      <c r="I42" s="207"/>
      <c r="J42" s="207"/>
    </row>
    <row r="43" spans="1:10" x14ac:dyDescent="0.3">
      <c r="A43" s="85" t="s">
        <v>339</v>
      </c>
      <c r="B43" s="75">
        <v>3149903.72</v>
      </c>
      <c r="C43" s="75">
        <v>-1067422.6299999999</v>
      </c>
      <c r="D43" s="75">
        <v>2082481.09</v>
      </c>
      <c r="E43" s="75">
        <v>2082481.09</v>
      </c>
      <c r="F43" s="75">
        <v>2082481.09</v>
      </c>
      <c r="G43" s="75">
        <f t="shared" si="8"/>
        <v>0</v>
      </c>
      <c r="I43" s="207"/>
      <c r="J43" s="207"/>
    </row>
    <row r="44" spans="1:10" x14ac:dyDescent="0.3">
      <c r="A44" s="85" t="s">
        <v>340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  <c r="I44" s="207"/>
      <c r="J44" s="207"/>
    </row>
    <row r="45" spans="1:10" x14ac:dyDescent="0.3">
      <c r="A45" s="85" t="s">
        <v>341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  <c r="I45" s="207"/>
      <c r="J45" s="207"/>
    </row>
    <row r="46" spans="1:10" x14ac:dyDescent="0.3">
      <c r="A46" s="85" t="s">
        <v>342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  <c r="I46" s="207"/>
      <c r="J46" s="207"/>
    </row>
    <row r="47" spans="1:10" x14ac:dyDescent="0.3">
      <c r="A47" s="85" t="s">
        <v>343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  <c r="I47" s="207"/>
      <c r="J47" s="207"/>
    </row>
    <row r="48" spans="1:10" x14ac:dyDescent="0.3">
      <c r="A48" s="84" t="s">
        <v>344</v>
      </c>
      <c r="B48" s="83">
        <f t="shared" ref="B48:G48" si="9">SUM(B49:B57)</f>
        <v>1445047.23</v>
      </c>
      <c r="C48" s="83">
        <f t="shared" si="9"/>
        <v>3233645.75</v>
      </c>
      <c r="D48" s="83">
        <f t="shared" si="9"/>
        <v>4678692.9800000004</v>
      </c>
      <c r="E48" s="83">
        <f t="shared" si="9"/>
        <v>4371347.84</v>
      </c>
      <c r="F48" s="83">
        <f t="shared" si="9"/>
        <v>4132682.68</v>
      </c>
      <c r="G48" s="83">
        <f t="shared" si="9"/>
        <v>307345.14</v>
      </c>
      <c r="I48" s="207"/>
      <c r="J48" s="207"/>
    </row>
    <row r="49" spans="1:10" x14ac:dyDescent="0.3">
      <c r="A49" s="85" t="s">
        <v>345</v>
      </c>
      <c r="B49" s="162">
        <v>475047.23</v>
      </c>
      <c r="C49" s="162">
        <v>2056773.23</v>
      </c>
      <c r="D49" s="161">
        <v>2531820.46</v>
      </c>
      <c r="E49" s="162">
        <v>2376393.48</v>
      </c>
      <c r="F49" s="162">
        <v>2309345.48</v>
      </c>
      <c r="G49" s="75">
        <f>D49-E49</f>
        <v>155426.97999999998</v>
      </c>
      <c r="I49" s="207"/>
      <c r="J49" s="207"/>
    </row>
    <row r="50" spans="1:10" x14ac:dyDescent="0.3">
      <c r="A50" s="85" t="s">
        <v>346</v>
      </c>
      <c r="B50" s="161">
        <v>0</v>
      </c>
      <c r="C50" s="161">
        <v>0</v>
      </c>
      <c r="D50" s="161">
        <v>0</v>
      </c>
      <c r="E50" s="161">
        <v>0</v>
      </c>
      <c r="F50" s="161">
        <v>0</v>
      </c>
      <c r="G50" s="75">
        <f t="shared" ref="G50:G57" si="10">D50-E50</f>
        <v>0</v>
      </c>
      <c r="I50" s="207"/>
      <c r="J50" s="207"/>
    </row>
    <row r="51" spans="1:10" x14ac:dyDescent="0.3">
      <c r="A51" s="85" t="s">
        <v>347</v>
      </c>
      <c r="B51" s="161">
        <v>0</v>
      </c>
      <c r="C51" s="161">
        <v>0</v>
      </c>
      <c r="D51" s="161">
        <v>0</v>
      </c>
      <c r="E51" s="161">
        <v>0</v>
      </c>
      <c r="F51" s="161">
        <v>0</v>
      </c>
      <c r="G51" s="75">
        <f t="shared" si="10"/>
        <v>0</v>
      </c>
      <c r="I51" s="207"/>
      <c r="J51" s="207"/>
    </row>
    <row r="52" spans="1:10" x14ac:dyDescent="0.3">
      <c r="A52" s="85" t="s">
        <v>348</v>
      </c>
      <c r="B52" s="162">
        <v>900000</v>
      </c>
      <c r="C52" s="162">
        <v>-900000</v>
      </c>
      <c r="D52" s="161">
        <v>0</v>
      </c>
      <c r="E52" s="162">
        <v>0</v>
      </c>
      <c r="F52" s="162">
        <v>0</v>
      </c>
      <c r="G52" s="75">
        <f t="shared" si="10"/>
        <v>0</v>
      </c>
      <c r="I52" s="207"/>
      <c r="J52" s="207"/>
    </row>
    <row r="53" spans="1:10" x14ac:dyDescent="0.3">
      <c r="A53" s="85" t="s">
        <v>349</v>
      </c>
      <c r="B53" s="161">
        <v>0</v>
      </c>
      <c r="C53" s="161">
        <v>0</v>
      </c>
      <c r="D53" s="161">
        <v>0</v>
      </c>
      <c r="E53" s="161">
        <v>0</v>
      </c>
      <c r="F53" s="161">
        <v>0</v>
      </c>
      <c r="G53" s="75">
        <f t="shared" si="10"/>
        <v>0</v>
      </c>
      <c r="I53" s="207"/>
      <c r="J53" s="207"/>
    </row>
    <row r="54" spans="1:10" x14ac:dyDescent="0.3">
      <c r="A54" s="85" t="s">
        <v>350</v>
      </c>
      <c r="B54" s="162">
        <v>30000</v>
      </c>
      <c r="C54" s="162">
        <v>669872.52</v>
      </c>
      <c r="D54" s="161">
        <v>699872.52</v>
      </c>
      <c r="E54" s="162">
        <v>547954.36</v>
      </c>
      <c r="F54" s="162">
        <v>376337.2</v>
      </c>
      <c r="G54" s="75">
        <f t="shared" si="10"/>
        <v>151918.16000000003</v>
      </c>
      <c r="I54" s="207"/>
      <c r="J54" s="207"/>
    </row>
    <row r="55" spans="1:10" x14ac:dyDescent="0.3">
      <c r="A55" s="85" t="s">
        <v>351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  <c r="I55" s="207"/>
      <c r="J55" s="207"/>
    </row>
    <row r="56" spans="1:10" x14ac:dyDescent="0.3">
      <c r="A56" s="85" t="s">
        <v>352</v>
      </c>
      <c r="B56" s="75">
        <v>0</v>
      </c>
      <c r="C56" s="75">
        <v>1447000</v>
      </c>
      <c r="D56" s="75">
        <v>1447000</v>
      </c>
      <c r="E56" s="75">
        <v>1447000</v>
      </c>
      <c r="F56" s="75">
        <v>1447000</v>
      </c>
      <c r="G56" s="75">
        <f t="shared" si="10"/>
        <v>0</v>
      </c>
      <c r="I56" s="207"/>
      <c r="J56" s="207"/>
    </row>
    <row r="57" spans="1:10" x14ac:dyDescent="0.3">
      <c r="A57" s="85" t="s">
        <v>353</v>
      </c>
      <c r="B57" s="75">
        <v>40000</v>
      </c>
      <c r="C57" s="75">
        <v>-40000</v>
      </c>
      <c r="D57" s="75">
        <v>0</v>
      </c>
      <c r="E57" s="75">
        <v>0</v>
      </c>
      <c r="F57" s="75">
        <v>0</v>
      </c>
      <c r="G57" s="75">
        <f t="shared" si="10"/>
        <v>0</v>
      </c>
      <c r="I57" s="207"/>
      <c r="J57" s="207"/>
    </row>
    <row r="58" spans="1:10" x14ac:dyDescent="0.3">
      <c r="A58" s="84" t="s">
        <v>354</v>
      </c>
      <c r="B58" s="83">
        <f t="shared" ref="B58:G58" si="11">SUM(B59:B61)</f>
        <v>0</v>
      </c>
      <c r="C58" s="83">
        <f t="shared" si="11"/>
        <v>22435232.600000001</v>
      </c>
      <c r="D58" s="83">
        <f t="shared" si="11"/>
        <v>22435232.600000001</v>
      </c>
      <c r="E58" s="83">
        <f t="shared" si="11"/>
        <v>20760621.439999998</v>
      </c>
      <c r="F58" s="83">
        <f t="shared" si="11"/>
        <v>19144268.73</v>
      </c>
      <c r="G58" s="83">
        <f t="shared" si="11"/>
        <v>1674611.1600000032</v>
      </c>
      <c r="I58" s="207"/>
      <c r="J58" s="207"/>
    </row>
    <row r="59" spans="1:10" x14ac:dyDescent="0.3">
      <c r="A59" s="85" t="s">
        <v>355</v>
      </c>
      <c r="B59" s="162">
        <v>0</v>
      </c>
      <c r="C59" s="162">
        <v>21855232.600000001</v>
      </c>
      <c r="D59" s="161">
        <v>21855232.600000001</v>
      </c>
      <c r="E59" s="162">
        <v>20180621.489999998</v>
      </c>
      <c r="F59" s="162">
        <v>18564268.780000001</v>
      </c>
      <c r="G59" s="75">
        <f>D59-E59</f>
        <v>1674611.1100000031</v>
      </c>
      <c r="I59" s="207"/>
      <c r="J59" s="207"/>
    </row>
    <row r="60" spans="1:10" x14ac:dyDescent="0.3">
      <c r="A60" s="85" t="s">
        <v>356</v>
      </c>
      <c r="B60" s="75">
        <v>0</v>
      </c>
      <c r="C60" s="75">
        <v>580000</v>
      </c>
      <c r="D60" s="75">
        <v>580000</v>
      </c>
      <c r="E60" s="75">
        <v>579999.94999999995</v>
      </c>
      <c r="F60" s="75">
        <v>579999.94999999995</v>
      </c>
      <c r="G60" s="75">
        <f t="shared" ref="G60:G61" si="12">D60-E60</f>
        <v>5.0000000046566129E-2</v>
      </c>
      <c r="I60" s="207"/>
      <c r="J60" s="207"/>
    </row>
    <row r="61" spans="1:10" x14ac:dyDescent="0.3">
      <c r="A61" s="85" t="s">
        <v>357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  <c r="I61" s="207"/>
      <c r="J61" s="207"/>
    </row>
    <row r="62" spans="1:10" x14ac:dyDescent="0.3">
      <c r="A62" s="84" t="s">
        <v>358</v>
      </c>
      <c r="B62" s="83">
        <f t="shared" ref="B62:G62" si="13">SUM(B63:B67,B69:B70)</f>
        <v>3892803.6</v>
      </c>
      <c r="C62" s="83">
        <f t="shared" si="13"/>
        <v>-3892803.6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  <c r="I62" s="207"/>
      <c r="J62" s="207"/>
    </row>
    <row r="63" spans="1:10" x14ac:dyDescent="0.3">
      <c r="A63" s="85" t="s">
        <v>359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  <c r="I63" s="207"/>
      <c r="J63" s="207"/>
    </row>
    <row r="64" spans="1:10" x14ac:dyDescent="0.3">
      <c r="A64" s="85" t="s">
        <v>360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  <c r="I64" s="207"/>
      <c r="J64" s="207"/>
    </row>
    <row r="65" spans="1:10" x14ac:dyDescent="0.3">
      <c r="A65" s="85" t="s">
        <v>361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  <c r="I65" s="207"/>
      <c r="J65" s="207"/>
    </row>
    <row r="66" spans="1:10" x14ac:dyDescent="0.3">
      <c r="A66" s="85" t="s">
        <v>362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  <c r="I66" s="207"/>
      <c r="J66" s="207"/>
    </row>
    <row r="67" spans="1:10" x14ac:dyDescent="0.3">
      <c r="A67" s="85" t="s">
        <v>363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  <c r="I67" s="207"/>
      <c r="J67" s="207"/>
    </row>
    <row r="68" spans="1:10" x14ac:dyDescent="0.3">
      <c r="A68" s="85" t="s">
        <v>364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  <c r="I68" s="207"/>
      <c r="J68" s="207"/>
    </row>
    <row r="69" spans="1:10" x14ac:dyDescent="0.3">
      <c r="A69" s="85" t="s">
        <v>365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  <c r="I69" s="207"/>
      <c r="J69" s="207"/>
    </row>
    <row r="70" spans="1:10" x14ac:dyDescent="0.3">
      <c r="A70" s="85" t="s">
        <v>366</v>
      </c>
      <c r="B70" s="75">
        <v>3892803.6</v>
      </c>
      <c r="C70" s="75">
        <v>-3892803.6</v>
      </c>
      <c r="D70" s="75">
        <v>0</v>
      </c>
      <c r="E70" s="75">
        <v>0</v>
      </c>
      <c r="F70" s="75">
        <v>0</v>
      </c>
      <c r="G70" s="75">
        <f t="shared" si="14"/>
        <v>0</v>
      </c>
      <c r="I70" s="207"/>
      <c r="J70" s="207"/>
    </row>
    <row r="71" spans="1:10" x14ac:dyDescent="0.3">
      <c r="A71" s="84" t="s">
        <v>367</v>
      </c>
      <c r="B71" s="83">
        <f t="shared" ref="B71:G71" si="15">SUM(B72:B74)</f>
        <v>500000</v>
      </c>
      <c r="C71" s="83">
        <f t="shared" si="15"/>
        <v>1388210.72</v>
      </c>
      <c r="D71" s="83">
        <f t="shared" si="15"/>
        <v>1888210.72</v>
      </c>
      <c r="E71" s="83">
        <f t="shared" si="15"/>
        <v>1888210.72</v>
      </c>
      <c r="F71" s="83">
        <f t="shared" si="15"/>
        <v>1888210.72</v>
      </c>
      <c r="G71" s="83">
        <f t="shared" si="15"/>
        <v>0</v>
      </c>
      <c r="I71" s="207"/>
      <c r="J71" s="207"/>
    </row>
    <row r="72" spans="1:10" x14ac:dyDescent="0.3">
      <c r="A72" s="85" t="s">
        <v>368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  <c r="I72" s="207"/>
      <c r="J72" s="207"/>
    </row>
    <row r="73" spans="1:10" x14ac:dyDescent="0.3">
      <c r="A73" s="85" t="s">
        <v>369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" si="16">D73-E73</f>
        <v>0</v>
      </c>
      <c r="I73" s="207"/>
      <c r="J73" s="207"/>
    </row>
    <row r="74" spans="1:10" x14ac:dyDescent="0.3">
      <c r="A74" s="85" t="s">
        <v>370</v>
      </c>
      <c r="B74" s="162">
        <v>500000</v>
      </c>
      <c r="C74" s="162">
        <v>1388210.72</v>
      </c>
      <c r="D74" s="161">
        <v>1888210.72</v>
      </c>
      <c r="E74" s="162">
        <v>1888210.72</v>
      </c>
      <c r="F74" s="162">
        <v>1888210.72</v>
      </c>
      <c r="G74" s="75">
        <f>D74-E74</f>
        <v>0</v>
      </c>
      <c r="I74" s="207"/>
      <c r="J74" s="207"/>
    </row>
    <row r="75" spans="1:10" x14ac:dyDescent="0.3">
      <c r="A75" s="84" t="s">
        <v>371</v>
      </c>
      <c r="B75" s="83">
        <f t="shared" ref="B75:G75" si="17">SUM(B76:B82)</f>
        <v>6400000</v>
      </c>
      <c r="C75" s="83">
        <f t="shared" si="17"/>
        <v>-166433.34</v>
      </c>
      <c r="D75" s="83">
        <f t="shared" si="17"/>
        <v>6233566.6600000001</v>
      </c>
      <c r="E75" s="83">
        <f t="shared" si="17"/>
        <v>6233566.6600000001</v>
      </c>
      <c r="F75" s="83">
        <f t="shared" si="17"/>
        <v>6233566.6600000001</v>
      </c>
      <c r="G75" s="83">
        <f t="shared" si="17"/>
        <v>0</v>
      </c>
      <c r="I75" s="207"/>
      <c r="J75" s="207"/>
    </row>
    <row r="76" spans="1:10" x14ac:dyDescent="0.3">
      <c r="A76" s="85" t="s">
        <v>372</v>
      </c>
      <c r="B76" s="162">
        <v>6000000</v>
      </c>
      <c r="C76" s="162">
        <v>0</v>
      </c>
      <c r="D76" s="161">
        <v>6000000</v>
      </c>
      <c r="E76" s="162">
        <v>6000000</v>
      </c>
      <c r="F76" s="162">
        <v>6000000</v>
      </c>
      <c r="G76" s="75">
        <f>D76-E76</f>
        <v>0</v>
      </c>
      <c r="I76" s="207"/>
      <c r="J76" s="207"/>
    </row>
    <row r="77" spans="1:10" x14ac:dyDescent="0.3">
      <c r="A77" s="85" t="s">
        <v>373</v>
      </c>
      <c r="B77" s="162">
        <v>400000</v>
      </c>
      <c r="C77" s="162">
        <v>-166433.34</v>
      </c>
      <c r="D77" s="161">
        <v>233566.66</v>
      </c>
      <c r="E77" s="162">
        <v>233566.66</v>
      </c>
      <c r="F77" s="162">
        <v>233566.66</v>
      </c>
      <c r="G77" s="75">
        <f t="shared" ref="G77:G82" si="18">D77-E77</f>
        <v>0</v>
      </c>
      <c r="I77" s="207"/>
      <c r="J77" s="207"/>
    </row>
    <row r="78" spans="1:10" x14ac:dyDescent="0.3">
      <c r="A78" s="85" t="s">
        <v>374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  <c r="I78" s="207"/>
      <c r="J78" s="207"/>
    </row>
    <row r="79" spans="1:10" x14ac:dyDescent="0.3">
      <c r="A79" s="85" t="s">
        <v>375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  <c r="I79" s="207"/>
      <c r="J79" s="207"/>
    </row>
    <row r="80" spans="1:10" x14ac:dyDescent="0.3">
      <c r="A80" s="85" t="s">
        <v>376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  <c r="I80" s="207"/>
      <c r="J80" s="207"/>
    </row>
    <row r="81" spans="1:10" x14ac:dyDescent="0.3">
      <c r="A81" s="85" t="s">
        <v>377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  <c r="I81" s="207"/>
      <c r="J81" s="207"/>
    </row>
    <row r="82" spans="1:10" x14ac:dyDescent="0.3">
      <c r="A82" s="85" t="s">
        <v>378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  <c r="I82" s="207"/>
      <c r="J82" s="207"/>
    </row>
    <row r="83" spans="1:10" x14ac:dyDescent="0.3">
      <c r="A83" s="86"/>
      <c r="B83" s="75"/>
      <c r="C83" s="75"/>
      <c r="D83" s="75"/>
      <c r="E83" s="75"/>
      <c r="F83" s="75"/>
      <c r="G83" s="75"/>
    </row>
    <row r="84" spans="1:10" x14ac:dyDescent="0.3">
      <c r="A84" s="28" t="s">
        <v>379</v>
      </c>
      <c r="B84" s="83">
        <f t="shared" ref="B84:G84" si="19">SUM(B85,B93,B103,B113,B123,B133,B137,B146,B150)</f>
        <v>173865450.91000003</v>
      </c>
      <c r="C84" s="83">
        <f t="shared" si="19"/>
        <v>132155653.82000001</v>
      </c>
      <c r="D84" s="83">
        <f t="shared" si="19"/>
        <v>306021104.73000002</v>
      </c>
      <c r="E84" s="83">
        <f t="shared" si="19"/>
        <v>299743450.65000004</v>
      </c>
      <c r="F84" s="83">
        <f t="shared" si="19"/>
        <v>282769120.58999997</v>
      </c>
      <c r="G84" s="83">
        <f t="shared" si="19"/>
        <v>6277654.0800000029</v>
      </c>
    </row>
    <row r="85" spans="1:10" x14ac:dyDescent="0.3">
      <c r="A85" s="84" t="s">
        <v>306</v>
      </c>
      <c r="B85" s="83">
        <f t="shared" ref="B85:G85" si="20">SUM(B86:B92)</f>
        <v>60593918.370000005</v>
      </c>
      <c r="C85" s="83">
        <f t="shared" si="20"/>
        <v>21412472.57</v>
      </c>
      <c r="D85" s="83">
        <f t="shared" si="20"/>
        <v>82006390.939999998</v>
      </c>
      <c r="E85" s="83">
        <f t="shared" si="20"/>
        <v>82006390.939999998</v>
      </c>
      <c r="F85" s="83">
        <f t="shared" si="20"/>
        <v>82006390.939999998</v>
      </c>
      <c r="G85" s="83">
        <f t="shared" si="20"/>
        <v>0</v>
      </c>
    </row>
    <row r="86" spans="1:10" x14ac:dyDescent="0.3">
      <c r="A86" s="85" t="s">
        <v>307</v>
      </c>
      <c r="B86" s="162">
        <v>53258175.240000002</v>
      </c>
      <c r="C86" s="162">
        <v>4592378.95</v>
      </c>
      <c r="D86" s="161">
        <v>57850554.189999998</v>
      </c>
      <c r="E86" s="162">
        <v>57850554.189999998</v>
      </c>
      <c r="F86" s="162">
        <v>57850554.189999998</v>
      </c>
      <c r="G86" s="75">
        <f>D86-E86</f>
        <v>0</v>
      </c>
    </row>
    <row r="87" spans="1:10" x14ac:dyDescent="0.3">
      <c r="A87" s="85" t="s">
        <v>308</v>
      </c>
      <c r="B87" s="161">
        <v>254457.60000000001</v>
      </c>
      <c r="C87" s="161">
        <v>1137164.75</v>
      </c>
      <c r="D87" s="161">
        <v>1391622.35</v>
      </c>
      <c r="E87" s="161">
        <v>1391622.35</v>
      </c>
      <c r="F87" s="161">
        <v>1391622.35</v>
      </c>
      <c r="G87" s="75">
        <f t="shared" ref="G87:G92" si="21">D87-E87</f>
        <v>0</v>
      </c>
    </row>
    <row r="88" spans="1:10" x14ac:dyDescent="0.3">
      <c r="A88" s="85" t="s">
        <v>309</v>
      </c>
      <c r="B88" s="162">
        <v>6709033.2300000004</v>
      </c>
      <c r="C88" s="162">
        <v>-116402.68</v>
      </c>
      <c r="D88" s="161">
        <v>6592630.5499999998</v>
      </c>
      <c r="E88" s="162">
        <v>6592630.5499999998</v>
      </c>
      <c r="F88" s="162">
        <v>6592630.5499999998</v>
      </c>
      <c r="G88" s="75">
        <f t="shared" si="21"/>
        <v>0</v>
      </c>
    </row>
    <row r="89" spans="1:10" x14ac:dyDescent="0.3">
      <c r="A89" s="85" t="s">
        <v>310</v>
      </c>
      <c r="B89" s="162">
        <v>0</v>
      </c>
      <c r="C89" s="162">
        <v>0</v>
      </c>
      <c r="D89" s="161">
        <v>0</v>
      </c>
      <c r="E89" s="162">
        <v>0</v>
      </c>
      <c r="F89" s="162">
        <v>0</v>
      </c>
      <c r="G89" s="75">
        <f t="shared" si="21"/>
        <v>0</v>
      </c>
    </row>
    <row r="90" spans="1:10" x14ac:dyDescent="0.3">
      <c r="A90" s="85" t="s">
        <v>311</v>
      </c>
      <c r="B90" s="162">
        <v>286052.3</v>
      </c>
      <c r="C90" s="162">
        <v>15885531.550000001</v>
      </c>
      <c r="D90" s="161">
        <v>16171583.85</v>
      </c>
      <c r="E90" s="162">
        <v>16171583.85</v>
      </c>
      <c r="F90" s="162">
        <v>16171583.85</v>
      </c>
      <c r="G90" s="75">
        <f t="shared" si="21"/>
        <v>0</v>
      </c>
    </row>
    <row r="91" spans="1:10" x14ac:dyDescent="0.3">
      <c r="A91" s="85" t="s">
        <v>312</v>
      </c>
      <c r="B91" s="161">
        <v>0</v>
      </c>
      <c r="C91" s="161">
        <v>0</v>
      </c>
      <c r="D91" s="161">
        <v>0</v>
      </c>
      <c r="E91" s="161">
        <v>0</v>
      </c>
      <c r="F91" s="75">
        <v>0</v>
      </c>
      <c r="G91" s="75">
        <f t="shared" si="21"/>
        <v>0</v>
      </c>
    </row>
    <row r="92" spans="1:10" x14ac:dyDescent="0.3">
      <c r="A92" s="85" t="s">
        <v>313</v>
      </c>
      <c r="B92" s="161">
        <v>86200</v>
      </c>
      <c r="C92" s="161">
        <v>-86200</v>
      </c>
      <c r="D92" s="161">
        <v>0</v>
      </c>
      <c r="E92" s="161">
        <v>0</v>
      </c>
      <c r="F92" s="75">
        <v>0</v>
      </c>
      <c r="G92" s="75">
        <f t="shared" si="21"/>
        <v>0</v>
      </c>
    </row>
    <row r="93" spans="1:10" x14ac:dyDescent="0.3">
      <c r="A93" s="84" t="s">
        <v>314</v>
      </c>
      <c r="B93" s="83">
        <f t="shared" ref="B93:G93" si="22">SUM(B94:B102)</f>
        <v>22790775.530000001</v>
      </c>
      <c r="C93" s="83">
        <f t="shared" si="22"/>
        <v>6411700.0699999994</v>
      </c>
      <c r="D93" s="83">
        <f t="shared" si="22"/>
        <v>29202475.599999998</v>
      </c>
      <c r="E93" s="83">
        <f t="shared" si="22"/>
        <v>29170607.68</v>
      </c>
      <c r="F93" s="83">
        <f t="shared" si="22"/>
        <v>29170607.68</v>
      </c>
      <c r="G93" s="83">
        <f t="shared" si="22"/>
        <v>31867.919999999867</v>
      </c>
    </row>
    <row r="94" spans="1:10" x14ac:dyDescent="0.3">
      <c r="A94" s="85" t="s">
        <v>315</v>
      </c>
      <c r="B94" s="162">
        <v>337921.28000000003</v>
      </c>
      <c r="C94" s="162">
        <v>-111613.61</v>
      </c>
      <c r="D94" s="161">
        <v>226307.67</v>
      </c>
      <c r="E94" s="162">
        <v>226307.67</v>
      </c>
      <c r="F94" s="162">
        <v>226307.67</v>
      </c>
      <c r="G94" s="75">
        <f>D94-E94</f>
        <v>0</v>
      </c>
    </row>
    <row r="95" spans="1:10" x14ac:dyDescent="0.3">
      <c r="A95" s="85" t="s">
        <v>316</v>
      </c>
      <c r="B95" s="162">
        <v>352500</v>
      </c>
      <c r="C95" s="162">
        <v>-49689.27</v>
      </c>
      <c r="D95" s="161">
        <v>302810.73</v>
      </c>
      <c r="E95" s="162">
        <v>302810.73</v>
      </c>
      <c r="F95" s="162">
        <v>302810.73</v>
      </c>
      <c r="G95" s="75">
        <f t="shared" ref="G95:G102" si="23">D95-E95</f>
        <v>0</v>
      </c>
    </row>
    <row r="96" spans="1:10" x14ac:dyDescent="0.3">
      <c r="A96" s="85" t="s">
        <v>317</v>
      </c>
      <c r="B96" s="162">
        <v>0</v>
      </c>
      <c r="C96" s="162">
        <v>0</v>
      </c>
      <c r="D96" s="161">
        <v>0</v>
      </c>
      <c r="E96" s="162">
        <v>0</v>
      </c>
      <c r="F96" s="162">
        <v>0</v>
      </c>
      <c r="G96" s="75">
        <f t="shared" si="23"/>
        <v>0</v>
      </c>
    </row>
    <row r="97" spans="1:7" x14ac:dyDescent="0.3">
      <c r="A97" s="85" t="s">
        <v>318</v>
      </c>
      <c r="B97" s="162">
        <v>1452468.33</v>
      </c>
      <c r="C97" s="162">
        <v>5568824.0199999996</v>
      </c>
      <c r="D97" s="161">
        <v>7021292.3499999996</v>
      </c>
      <c r="E97" s="162">
        <v>7021292.3499999996</v>
      </c>
      <c r="F97" s="162">
        <v>7021292.3499999996</v>
      </c>
      <c r="G97" s="75">
        <f t="shared" si="23"/>
        <v>0</v>
      </c>
    </row>
    <row r="98" spans="1:7" x14ac:dyDescent="0.3">
      <c r="A98" s="87" t="s">
        <v>319</v>
      </c>
      <c r="B98" s="162">
        <v>14717.62</v>
      </c>
      <c r="C98" s="162">
        <v>-14717.62</v>
      </c>
      <c r="D98" s="161">
        <v>0</v>
      </c>
      <c r="E98" s="162">
        <v>0</v>
      </c>
      <c r="F98" s="162">
        <v>0</v>
      </c>
      <c r="G98" s="75">
        <f t="shared" si="23"/>
        <v>0</v>
      </c>
    </row>
    <row r="99" spans="1:7" x14ac:dyDescent="0.3">
      <c r="A99" s="85" t="s">
        <v>320</v>
      </c>
      <c r="B99" s="162">
        <v>16914449.280000001</v>
      </c>
      <c r="C99" s="162">
        <v>566531.68999999994</v>
      </c>
      <c r="D99" s="161">
        <v>17480980.969999999</v>
      </c>
      <c r="E99" s="162">
        <v>17480980.969999999</v>
      </c>
      <c r="F99" s="162">
        <v>17480980.969999999</v>
      </c>
      <c r="G99" s="75">
        <f t="shared" si="23"/>
        <v>0</v>
      </c>
    </row>
    <row r="100" spans="1:7" x14ac:dyDescent="0.3">
      <c r="A100" s="85" t="s">
        <v>321</v>
      </c>
      <c r="B100" s="162">
        <v>95584</v>
      </c>
      <c r="C100" s="162">
        <v>373685.54</v>
      </c>
      <c r="D100" s="161">
        <v>469269.54</v>
      </c>
      <c r="E100" s="162">
        <v>438000</v>
      </c>
      <c r="F100" s="162">
        <v>438000</v>
      </c>
      <c r="G100" s="75">
        <f t="shared" si="23"/>
        <v>31269.539999999979</v>
      </c>
    </row>
    <row r="101" spans="1:7" x14ac:dyDescent="0.3">
      <c r="A101" s="85" t="s">
        <v>322</v>
      </c>
      <c r="B101" s="161">
        <v>3955.6</v>
      </c>
      <c r="C101" s="161">
        <v>-3955.6</v>
      </c>
      <c r="D101" s="161">
        <v>0</v>
      </c>
      <c r="E101" s="161">
        <v>0</v>
      </c>
      <c r="F101" s="161">
        <v>0</v>
      </c>
      <c r="G101" s="75">
        <f t="shared" si="23"/>
        <v>0</v>
      </c>
    </row>
    <row r="102" spans="1:7" x14ac:dyDescent="0.3">
      <c r="A102" s="85" t="s">
        <v>323</v>
      </c>
      <c r="B102" s="162">
        <v>3619179.42</v>
      </c>
      <c r="C102" s="162">
        <v>82634.92</v>
      </c>
      <c r="D102" s="161">
        <v>3701814.34</v>
      </c>
      <c r="E102" s="162">
        <v>3701215.96</v>
      </c>
      <c r="F102" s="162">
        <v>3701215.96</v>
      </c>
      <c r="G102" s="75">
        <f t="shared" si="23"/>
        <v>598.37999999988824</v>
      </c>
    </row>
    <row r="103" spans="1:7" x14ac:dyDescent="0.3">
      <c r="A103" s="84" t="s">
        <v>324</v>
      </c>
      <c r="B103" s="83">
        <f t="shared" ref="B103:G103" si="24">SUM(B104:B112)</f>
        <v>7866209.4000000004</v>
      </c>
      <c r="C103" s="83">
        <f t="shared" si="24"/>
        <v>5245418.8600000003</v>
      </c>
      <c r="D103" s="83">
        <f t="shared" si="24"/>
        <v>13111628.259999998</v>
      </c>
      <c r="E103" s="83">
        <f t="shared" si="24"/>
        <v>13052606.999999998</v>
      </c>
      <c r="F103" s="83">
        <f t="shared" si="24"/>
        <v>13052606.999999998</v>
      </c>
      <c r="G103" s="83">
        <f t="shared" si="24"/>
        <v>59021.260000000009</v>
      </c>
    </row>
    <row r="104" spans="1:7" x14ac:dyDescent="0.3">
      <c r="A104" s="85" t="s">
        <v>325</v>
      </c>
      <c r="B104" s="162">
        <v>2292920.89</v>
      </c>
      <c r="C104" s="162">
        <v>4817278.6100000003</v>
      </c>
      <c r="D104" s="161">
        <v>7110199.5</v>
      </c>
      <c r="E104" s="162">
        <v>7110199.5</v>
      </c>
      <c r="F104" s="162">
        <v>7110199.5</v>
      </c>
      <c r="G104" s="75">
        <f>D104-E104</f>
        <v>0</v>
      </c>
    </row>
    <row r="105" spans="1:7" x14ac:dyDescent="0.3">
      <c r="A105" s="85" t="s">
        <v>326</v>
      </c>
      <c r="B105" s="162">
        <v>69600</v>
      </c>
      <c r="C105" s="162">
        <v>114400</v>
      </c>
      <c r="D105" s="161">
        <v>184000</v>
      </c>
      <c r="E105" s="162">
        <v>184000</v>
      </c>
      <c r="F105" s="162">
        <v>184000</v>
      </c>
      <c r="G105" s="75">
        <f t="shared" ref="G105:G112" si="25">D105-E105</f>
        <v>0</v>
      </c>
    </row>
    <row r="106" spans="1:7" x14ac:dyDescent="0.3">
      <c r="A106" s="85" t="s">
        <v>327</v>
      </c>
      <c r="B106" s="162">
        <v>954201.75</v>
      </c>
      <c r="C106" s="162">
        <v>588125.11</v>
      </c>
      <c r="D106" s="161">
        <v>1542326.86</v>
      </c>
      <c r="E106" s="162">
        <v>1483503.34</v>
      </c>
      <c r="F106" s="162">
        <v>1483503.34</v>
      </c>
      <c r="G106" s="75">
        <f t="shared" si="25"/>
        <v>58823.520000000019</v>
      </c>
    </row>
    <row r="107" spans="1:7" x14ac:dyDescent="0.3">
      <c r="A107" s="85" t="s">
        <v>328</v>
      </c>
      <c r="B107" s="162">
        <v>450000</v>
      </c>
      <c r="C107" s="162">
        <v>65168</v>
      </c>
      <c r="D107" s="161">
        <v>515168</v>
      </c>
      <c r="E107" s="162">
        <v>515168</v>
      </c>
      <c r="F107" s="162">
        <v>515168</v>
      </c>
      <c r="G107" s="75">
        <f t="shared" si="25"/>
        <v>0</v>
      </c>
    </row>
    <row r="108" spans="1:7" x14ac:dyDescent="0.3">
      <c r="A108" s="85" t="s">
        <v>329</v>
      </c>
      <c r="B108" s="162">
        <v>3739486.76</v>
      </c>
      <c r="C108" s="162">
        <v>-501334.13</v>
      </c>
      <c r="D108" s="161">
        <v>3238152.63</v>
      </c>
      <c r="E108" s="162">
        <v>3238152.63</v>
      </c>
      <c r="F108" s="162">
        <v>3238152.63</v>
      </c>
      <c r="G108" s="75">
        <f t="shared" si="25"/>
        <v>0</v>
      </c>
    </row>
    <row r="109" spans="1:7" x14ac:dyDescent="0.3">
      <c r="A109" s="85" t="s">
        <v>330</v>
      </c>
      <c r="B109" s="161">
        <v>0</v>
      </c>
      <c r="C109" s="161">
        <v>0</v>
      </c>
      <c r="D109" s="161">
        <v>0</v>
      </c>
      <c r="E109" s="161">
        <v>0</v>
      </c>
      <c r="F109" s="161">
        <v>0</v>
      </c>
      <c r="G109" s="75">
        <f t="shared" si="25"/>
        <v>0</v>
      </c>
    </row>
    <row r="110" spans="1:7" x14ac:dyDescent="0.3">
      <c r="A110" s="85" t="s">
        <v>331</v>
      </c>
      <c r="B110" s="162">
        <v>0</v>
      </c>
      <c r="C110" s="162">
        <v>0</v>
      </c>
      <c r="D110" s="161">
        <v>0</v>
      </c>
      <c r="E110" s="162">
        <v>0</v>
      </c>
      <c r="F110" s="162">
        <v>0</v>
      </c>
      <c r="G110" s="75">
        <f t="shared" si="25"/>
        <v>0</v>
      </c>
    </row>
    <row r="111" spans="1:7" x14ac:dyDescent="0.3">
      <c r="A111" s="85" t="s">
        <v>332</v>
      </c>
      <c r="B111" s="162">
        <v>360000</v>
      </c>
      <c r="C111" s="162">
        <v>-60709.9</v>
      </c>
      <c r="D111" s="161">
        <v>299290.09999999998</v>
      </c>
      <c r="E111" s="162">
        <v>299092.36</v>
      </c>
      <c r="F111" s="162">
        <v>299092.36</v>
      </c>
      <c r="G111" s="75">
        <f t="shared" si="25"/>
        <v>197.73999999999069</v>
      </c>
    </row>
    <row r="112" spans="1:7" x14ac:dyDescent="0.3">
      <c r="A112" s="85" t="s">
        <v>333</v>
      </c>
      <c r="B112" s="162">
        <v>0</v>
      </c>
      <c r="C112" s="162">
        <v>222491.17</v>
      </c>
      <c r="D112" s="161">
        <v>222491.17</v>
      </c>
      <c r="E112" s="162">
        <v>222491.17</v>
      </c>
      <c r="F112" s="162">
        <v>222491.17</v>
      </c>
      <c r="G112" s="75">
        <f t="shared" si="25"/>
        <v>0</v>
      </c>
    </row>
    <row r="113" spans="1:7" x14ac:dyDescent="0.3">
      <c r="A113" s="84" t="s">
        <v>334</v>
      </c>
      <c r="B113" s="83">
        <f t="shared" ref="B113:G113" si="26">SUM(B114:B122)</f>
        <v>828000</v>
      </c>
      <c r="C113" s="83">
        <f t="shared" si="26"/>
        <v>4444917.84</v>
      </c>
      <c r="D113" s="83">
        <f t="shared" si="26"/>
        <v>5272917.84</v>
      </c>
      <c r="E113" s="83">
        <f t="shared" si="26"/>
        <v>5272917.84</v>
      </c>
      <c r="F113" s="83">
        <f t="shared" si="26"/>
        <v>5272917.84</v>
      </c>
      <c r="G113" s="83">
        <f t="shared" si="26"/>
        <v>0</v>
      </c>
    </row>
    <row r="114" spans="1:7" x14ac:dyDescent="0.3">
      <c r="A114" s="85" t="s">
        <v>335</v>
      </c>
      <c r="B114" s="162">
        <v>0</v>
      </c>
      <c r="C114" s="162">
        <v>228230.46</v>
      </c>
      <c r="D114" s="161">
        <v>228230.46</v>
      </c>
      <c r="E114" s="162">
        <v>228230.46</v>
      </c>
      <c r="F114" s="162">
        <v>228230.46</v>
      </c>
      <c r="G114" s="75">
        <f>D114-E114</f>
        <v>0</v>
      </c>
    </row>
    <row r="115" spans="1:7" x14ac:dyDescent="0.3">
      <c r="A115" s="85" t="s">
        <v>336</v>
      </c>
      <c r="B115" s="161">
        <v>228000</v>
      </c>
      <c r="C115" s="161">
        <v>-228000</v>
      </c>
      <c r="D115" s="161">
        <v>0</v>
      </c>
      <c r="E115" s="161">
        <v>0</v>
      </c>
      <c r="F115" s="161">
        <v>0</v>
      </c>
      <c r="G115" s="75">
        <f t="shared" ref="G115:G122" si="27">D115-E115</f>
        <v>0</v>
      </c>
    </row>
    <row r="116" spans="1:7" x14ac:dyDescent="0.3">
      <c r="A116" s="85" t="s">
        <v>337</v>
      </c>
      <c r="B116" s="161">
        <v>0</v>
      </c>
      <c r="C116" s="161">
        <v>2533933</v>
      </c>
      <c r="D116" s="161">
        <v>2533933</v>
      </c>
      <c r="E116" s="161">
        <v>2533933</v>
      </c>
      <c r="F116" s="161">
        <v>2533933</v>
      </c>
      <c r="G116" s="75">
        <f t="shared" si="27"/>
        <v>0</v>
      </c>
    </row>
    <row r="117" spans="1:7" x14ac:dyDescent="0.3">
      <c r="A117" s="85" t="s">
        <v>338</v>
      </c>
      <c r="B117" s="162">
        <v>600000</v>
      </c>
      <c r="C117" s="162">
        <v>898060.33</v>
      </c>
      <c r="D117" s="161">
        <v>1498060.33</v>
      </c>
      <c r="E117" s="162">
        <v>1498060.33</v>
      </c>
      <c r="F117" s="162">
        <v>1498060.33</v>
      </c>
      <c r="G117" s="75">
        <f t="shared" si="27"/>
        <v>0</v>
      </c>
    </row>
    <row r="118" spans="1:7" x14ac:dyDescent="0.3">
      <c r="A118" s="85" t="s">
        <v>339</v>
      </c>
      <c r="B118" s="75">
        <v>0</v>
      </c>
      <c r="C118" s="75">
        <v>1012694.05</v>
      </c>
      <c r="D118" s="75">
        <v>1012694.05</v>
      </c>
      <c r="E118" s="75">
        <v>1012694.05</v>
      </c>
      <c r="F118" s="75">
        <v>1012694.05</v>
      </c>
      <c r="G118" s="75">
        <f t="shared" si="27"/>
        <v>0</v>
      </c>
    </row>
    <row r="119" spans="1:7" x14ac:dyDescent="0.3">
      <c r="A119" s="85" t="s">
        <v>340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3">
      <c r="A120" s="85" t="s">
        <v>341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3">
      <c r="A121" s="85" t="s">
        <v>342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3">
      <c r="A122" s="85" t="s">
        <v>343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3">
      <c r="A123" s="84" t="s">
        <v>344</v>
      </c>
      <c r="B123" s="83">
        <f t="shared" ref="B123:G123" si="28">SUM(B124:B132)</f>
        <v>0</v>
      </c>
      <c r="C123" s="83">
        <f t="shared" si="28"/>
        <v>103821429.15000001</v>
      </c>
      <c r="D123" s="83">
        <f t="shared" si="28"/>
        <v>103821429.15000001</v>
      </c>
      <c r="E123" s="83">
        <f t="shared" si="28"/>
        <v>103821429.15000001</v>
      </c>
      <c r="F123" s="83">
        <f t="shared" si="28"/>
        <v>89002920.989999995</v>
      </c>
      <c r="G123" s="83">
        <f t="shared" si="28"/>
        <v>0</v>
      </c>
    </row>
    <row r="124" spans="1:7" x14ac:dyDescent="0.3">
      <c r="A124" s="85" t="s">
        <v>345</v>
      </c>
      <c r="B124" s="161">
        <v>0</v>
      </c>
      <c r="C124" s="161">
        <v>91872</v>
      </c>
      <c r="D124" s="161">
        <v>91872</v>
      </c>
      <c r="E124" s="161">
        <v>91872</v>
      </c>
      <c r="F124" s="75">
        <v>91872</v>
      </c>
      <c r="G124" s="75">
        <f>D124-E124</f>
        <v>0</v>
      </c>
    </row>
    <row r="125" spans="1:7" x14ac:dyDescent="0.3">
      <c r="A125" s="85" t="s">
        <v>346</v>
      </c>
      <c r="B125" s="161">
        <v>0</v>
      </c>
      <c r="C125" s="161">
        <v>0</v>
      </c>
      <c r="D125" s="161">
        <v>0</v>
      </c>
      <c r="E125" s="161">
        <v>0</v>
      </c>
      <c r="F125" s="75">
        <v>0</v>
      </c>
      <c r="G125" s="75">
        <f t="shared" ref="G125:G132" si="29">D125-E125</f>
        <v>0</v>
      </c>
    </row>
    <row r="126" spans="1:7" x14ac:dyDescent="0.3">
      <c r="A126" s="85" t="s">
        <v>347</v>
      </c>
      <c r="B126" s="161">
        <v>0</v>
      </c>
      <c r="C126" s="161">
        <v>0</v>
      </c>
      <c r="D126" s="161">
        <v>0</v>
      </c>
      <c r="E126" s="161">
        <v>0</v>
      </c>
      <c r="F126" s="75">
        <v>0</v>
      </c>
      <c r="G126" s="75">
        <f t="shared" si="29"/>
        <v>0</v>
      </c>
    </row>
    <row r="127" spans="1:7" x14ac:dyDescent="0.3">
      <c r="A127" s="85" t="s">
        <v>348</v>
      </c>
      <c r="B127" s="162">
        <v>0</v>
      </c>
      <c r="C127" s="162">
        <v>0</v>
      </c>
      <c r="D127" s="161">
        <v>0</v>
      </c>
      <c r="E127" s="162">
        <v>0</v>
      </c>
      <c r="F127" s="75">
        <v>0</v>
      </c>
      <c r="G127" s="75">
        <f t="shared" si="29"/>
        <v>0</v>
      </c>
    </row>
    <row r="128" spans="1:7" x14ac:dyDescent="0.3">
      <c r="A128" s="85" t="s">
        <v>349</v>
      </c>
      <c r="B128" s="161">
        <v>0</v>
      </c>
      <c r="C128" s="161">
        <v>0</v>
      </c>
      <c r="D128" s="161">
        <v>0</v>
      </c>
      <c r="E128" s="161">
        <v>0</v>
      </c>
      <c r="F128" s="75">
        <v>0</v>
      </c>
      <c r="G128" s="75">
        <f t="shared" si="29"/>
        <v>0</v>
      </c>
    </row>
    <row r="129" spans="1:7" x14ac:dyDescent="0.3">
      <c r="A129" s="85" t="s">
        <v>350</v>
      </c>
      <c r="B129" s="162">
        <v>0</v>
      </c>
      <c r="C129" s="162">
        <v>103729557.15000001</v>
      </c>
      <c r="D129" s="161">
        <v>103729557.15000001</v>
      </c>
      <c r="E129" s="162">
        <v>103729557.15000001</v>
      </c>
      <c r="F129" s="162">
        <v>88911048.989999995</v>
      </c>
      <c r="G129" s="75">
        <f t="shared" si="29"/>
        <v>0</v>
      </c>
    </row>
    <row r="130" spans="1:7" x14ac:dyDescent="0.3">
      <c r="A130" s="85" t="s">
        <v>351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3">
      <c r="A131" s="85" t="s">
        <v>352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3">
      <c r="A132" s="85" t="s">
        <v>353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3">
      <c r="A133" s="84" t="s">
        <v>354</v>
      </c>
      <c r="B133" s="83">
        <f t="shared" ref="B133:G133" si="30">SUM(B134:B136)</f>
        <v>0</v>
      </c>
      <c r="C133" s="83">
        <f t="shared" si="30"/>
        <v>72606262.939999998</v>
      </c>
      <c r="D133" s="83">
        <f t="shared" si="30"/>
        <v>72606262.939999998</v>
      </c>
      <c r="E133" s="83">
        <f t="shared" si="30"/>
        <v>66419498.039999999</v>
      </c>
      <c r="F133" s="83">
        <f t="shared" si="30"/>
        <v>64263676.140000001</v>
      </c>
      <c r="G133" s="83">
        <f t="shared" si="30"/>
        <v>6186764.9000000032</v>
      </c>
    </row>
    <row r="134" spans="1:7" x14ac:dyDescent="0.3">
      <c r="A134" s="85" t="s">
        <v>355</v>
      </c>
      <c r="B134" s="162">
        <v>0</v>
      </c>
      <c r="C134" s="162">
        <v>71106424.280000001</v>
      </c>
      <c r="D134" s="161">
        <v>71106424.280000001</v>
      </c>
      <c r="E134" s="162">
        <v>64920352.759999998</v>
      </c>
      <c r="F134" s="162">
        <v>62764530.859999999</v>
      </c>
      <c r="G134" s="75">
        <f>D134-E134</f>
        <v>6186071.5200000033</v>
      </c>
    </row>
    <row r="135" spans="1:7" x14ac:dyDescent="0.3">
      <c r="A135" s="85" t="s">
        <v>356</v>
      </c>
      <c r="B135" s="75">
        <v>0</v>
      </c>
      <c r="C135" s="75">
        <v>1499838.66</v>
      </c>
      <c r="D135" s="75">
        <v>1499838.66</v>
      </c>
      <c r="E135" s="75">
        <v>1499145.28</v>
      </c>
      <c r="F135" s="75">
        <v>1499145.28</v>
      </c>
      <c r="G135" s="75">
        <f t="shared" ref="G135:G136" si="31">D135-E135</f>
        <v>693.37999999988824</v>
      </c>
    </row>
    <row r="136" spans="1:7" x14ac:dyDescent="0.3">
      <c r="A136" s="85" t="s">
        <v>357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3">
      <c r="A137" s="84" t="s">
        <v>358</v>
      </c>
      <c r="B137" s="83">
        <f t="shared" ref="B137:G137" si="32">SUM(B138:B142,B144:B145)</f>
        <v>81786547.609999999</v>
      </c>
      <c r="C137" s="83">
        <f t="shared" si="32"/>
        <v>-81786547.609999999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3">
      <c r="A138" s="85" t="s">
        <v>359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360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3">
      <c r="A140" s="85" t="s">
        <v>361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3">
      <c r="A141" s="85" t="s">
        <v>362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3">
      <c r="A142" s="85" t="s">
        <v>363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3">
      <c r="A143" s="85" t="s">
        <v>364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3">
      <c r="A144" s="85" t="s">
        <v>365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3">
      <c r="A145" s="85" t="s">
        <v>366</v>
      </c>
      <c r="B145" s="75">
        <v>81786547.609999999</v>
      </c>
      <c r="C145" s="75">
        <v>-81786547.609999999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3">
      <c r="A146" s="84" t="s">
        <v>367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3">
      <c r="A147" s="85" t="s">
        <v>368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369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3">
      <c r="A149" s="85" t="s">
        <v>370</v>
      </c>
      <c r="B149" s="162">
        <v>0</v>
      </c>
      <c r="C149" s="162">
        <v>0</v>
      </c>
      <c r="D149" s="161">
        <v>0</v>
      </c>
      <c r="E149" s="162">
        <v>0</v>
      </c>
      <c r="F149" s="162">
        <v>0</v>
      </c>
      <c r="G149" s="75">
        <f t="shared" si="35"/>
        <v>0</v>
      </c>
    </row>
    <row r="150" spans="1:7" x14ac:dyDescent="0.3">
      <c r="A150" s="84" t="s">
        <v>371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3">
      <c r="A151" s="85" t="s">
        <v>372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373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3">
      <c r="A153" s="85" t="s">
        <v>374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3">
      <c r="A154" s="87" t="s">
        <v>375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3">
      <c r="A155" s="85" t="s">
        <v>376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3">
      <c r="A156" s="85" t="s">
        <v>377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3">
      <c r="A157" s="85" t="s">
        <v>378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380</v>
      </c>
      <c r="B159" s="90">
        <f t="shared" ref="B159:G159" si="38">B9+B84</f>
        <v>417058652.80999994</v>
      </c>
      <c r="C159" s="90">
        <f t="shared" si="38"/>
        <v>169941340.09</v>
      </c>
      <c r="D159" s="90">
        <f t="shared" si="38"/>
        <v>586999992.9000001</v>
      </c>
      <c r="E159" s="90">
        <f t="shared" si="38"/>
        <v>562300310.81000006</v>
      </c>
      <c r="F159" s="90">
        <f t="shared" si="38"/>
        <v>542903877.54999995</v>
      </c>
      <c r="G159" s="90">
        <f t="shared" si="38"/>
        <v>24699682.090000015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10:G10 G19:G27 B18:F18 G29:G37 B28:F28 G43:G47 B38:F38 G55:G57 B48:F48 G61 B58:F58 B63:G69 B62:F62 B71:F71 B103:C103 B93:C93 E93:F93 G11:G17 G39:G42 G49:G54 G59 B75:F75 B78:F85 B113:F113 E103:F103 B123:F123 B133:F133 B137:F137 B150:F159 G60 B146:F148 G70 B9 D9:G9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92"/>
  <sheetViews>
    <sheetView showGridLines="0" topLeftCell="A56" zoomScale="75" zoomScaleNormal="75" workbookViewId="0">
      <selection activeCell="C91" sqref="C91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8" t="s">
        <v>381</v>
      </c>
      <c r="B1" s="179"/>
      <c r="C1" s="179"/>
      <c r="D1" s="179"/>
      <c r="E1" s="179"/>
      <c r="F1" s="179"/>
      <c r="G1" s="180"/>
    </row>
    <row r="2" spans="1:7" ht="15" customHeight="1" x14ac:dyDescent="0.3">
      <c r="A2" s="110" t="str">
        <f>'Formato 1'!A2</f>
        <v>Municipio de Cortazar, Gto.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297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382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73" t="s">
        <v>4</v>
      </c>
      <c r="B7" s="175" t="s">
        <v>299</v>
      </c>
      <c r="C7" s="175"/>
      <c r="D7" s="175"/>
      <c r="E7" s="175"/>
      <c r="F7" s="175"/>
      <c r="G7" s="177" t="s">
        <v>300</v>
      </c>
    </row>
    <row r="8" spans="1:7" ht="28.8" x14ac:dyDescent="0.3">
      <c r="A8" s="174"/>
      <c r="B8" s="25" t="s">
        <v>301</v>
      </c>
      <c r="C8" s="7" t="s">
        <v>231</v>
      </c>
      <c r="D8" s="25" t="s">
        <v>232</v>
      </c>
      <c r="E8" s="25" t="s">
        <v>187</v>
      </c>
      <c r="F8" s="25" t="s">
        <v>204</v>
      </c>
      <c r="G8" s="176"/>
    </row>
    <row r="9" spans="1:7" ht="15.75" customHeight="1" x14ac:dyDescent="0.3">
      <c r="A9" s="26" t="s">
        <v>383</v>
      </c>
      <c r="B9" s="30">
        <f>SUM(B10:B48)</f>
        <v>243193201.89999998</v>
      </c>
      <c r="C9" s="30">
        <f>SUM(C10:C48)</f>
        <v>37785686.270000003</v>
      </c>
      <c r="D9" s="30">
        <f>SUM(D10:D48)</f>
        <v>280978888.17000008</v>
      </c>
      <c r="E9" s="30">
        <f>SUM(E10:E48)</f>
        <v>262556860.15999994</v>
      </c>
      <c r="F9" s="30">
        <f>SUM(F10:F48)</f>
        <v>260134756.95999998</v>
      </c>
      <c r="G9" s="30">
        <f>SUM(G10:G48)</f>
        <v>18422028.010000005</v>
      </c>
    </row>
    <row r="10" spans="1:7" x14ac:dyDescent="0.3">
      <c r="A10" s="63" t="s">
        <v>590</v>
      </c>
      <c r="B10" s="163">
        <v>599714.78</v>
      </c>
      <c r="C10" s="163">
        <v>-182760.15</v>
      </c>
      <c r="D10" s="164">
        <v>416954.63</v>
      </c>
      <c r="E10" s="163">
        <v>374116.86</v>
      </c>
      <c r="F10" s="163">
        <v>374116.86</v>
      </c>
      <c r="G10" s="164">
        <f>+D10-E10</f>
        <v>42837.770000000019</v>
      </c>
    </row>
    <row r="11" spans="1:7" x14ac:dyDescent="0.3">
      <c r="A11" s="63" t="s">
        <v>591</v>
      </c>
      <c r="B11" s="163">
        <v>882913.22</v>
      </c>
      <c r="C11" s="163">
        <v>-380147.23</v>
      </c>
      <c r="D11" s="164">
        <v>502765.99</v>
      </c>
      <c r="E11" s="163">
        <v>473724.13</v>
      </c>
      <c r="F11" s="163">
        <v>432486.13</v>
      </c>
      <c r="G11" s="164">
        <f t="shared" ref="G11:G48" si="0">+D11-E11</f>
        <v>29041.859999999986</v>
      </c>
    </row>
    <row r="12" spans="1:7" x14ac:dyDescent="0.3">
      <c r="A12" s="63" t="s">
        <v>592</v>
      </c>
      <c r="B12" s="163">
        <v>3745008.63</v>
      </c>
      <c r="C12" s="163">
        <v>-1295630.24</v>
      </c>
      <c r="D12" s="164">
        <v>2449378.39</v>
      </c>
      <c r="E12" s="163">
        <v>2442567.1800000002</v>
      </c>
      <c r="F12" s="163">
        <v>2438567.1800000002</v>
      </c>
      <c r="G12" s="164">
        <f t="shared" si="0"/>
        <v>6811.2099999999627</v>
      </c>
    </row>
    <row r="13" spans="1:7" x14ac:dyDescent="0.3">
      <c r="A13" s="63" t="s">
        <v>593</v>
      </c>
      <c r="B13" s="163">
        <v>11590468.189999999</v>
      </c>
      <c r="C13" s="163">
        <v>4337489.8899999997</v>
      </c>
      <c r="D13" s="164">
        <v>15927958.08</v>
      </c>
      <c r="E13" s="163">
        <v>15307775.130000001</v>
      </c>
      <c r="F13" s="163">
        <v>15231519.619999999</v>
      </c>
      <c r="G13" s="164">
        <f t="shared" si="0"/>
        <v>620182.94999999925</v>
      </c>
    </row>
    <row r="14" spans="1:7" x14ac:dyDescent="0.3">
      <c r="A14" s="63" t="s">
        <v>594</v>
      </c>
      <c r="B14" s="163">
        <v>2318931.29</v>
      </c>
      <c r="C14" s="163">
        <v>-599642.67000000004</v>
      </c>
      <c r="D14" s="164">
        <v>1719288.62</v>
      </c>
      <c r="E14" s="163">
        <v>1609076.83</v>
      </c>
      <c r="F14" s="163">
        <v>1606142.27</v>
      </c>
      <c r="G14" s="164">
        <f t="shared" si="0"/>
        <v>110211.79000000004</v>
      </c>
    </row>
    <row r="15" spans="1:7" x14ac:dyDescent="0.3">
      <c r="A15" s="63" t="s">
        <v>595</v>
      </c>
      <c r="B15" s="163">
        <v>3507961.82</v>
      </c>
      <c r="C15" s="163">
        <v>-1680394.59</v>
      </c>
      <c r="D15" s="164">
        <v>1827567.23</v>
      </c>
      <c r="E15" s="163">
        <v>1684949.03</v>
      </c>
      <c r="F15" s="163">
        <v>1683082.39</v>
      </c>
      <c r="G15" s="164">
        <f t="shared" si="0"/>
        <v>142618.19999999995</v>
      </c>
    </row>
    <row r="16" spans="1:7" x14ac:dyDescent="0.3">
      <c r="A16" s="63" t="s">
        <v>596</v>
      </c>
      <c r="B16" s="163">
        <v>595301.13</v>
      </c>
      <c r="C16" s="163">
        <v>-185138.83</v>
      </c>
      <c r="D16" s="164">
        <v>410162.3</v>
      </c>
      <c r="E16" s="163">
        <v>314768</v>
      </c>
      <c r="F16" s="163">
        <v>314768</v>
      </c>
      <c r="G16" s="164">
        <f t="shared" si="0"/>
        <v>95394.299999999988</v>
      </c>
    </row>
    <row r="17" spans="1:7" x14ac:dyDescent="0.3">
      <c r="A17" s="63" t="s">
        <v>597</v>
      </c>
      <c r="B17" s="163">
        <v>465639.46</v>
      </c>
      <c r="C17" s="163">
        <v>-86616.1</v>
      </c>
      <c r="D17" s="164">
        <v>379023.35999999999</v>
      </c>
      <c r="E17" s="163">
        <v>339753.52</v>
      </c>
      <c r="F17" s="163">
        <v>339753.52</v>
      </c>
      <c r="G17" s="164">
        <f t="shared" si="0"/>
        <v>39269.839999999967</v>
      </c>
    </row>
    <row r="18" spans="1:7" x14ac:dyDescent="0.3">
      <c r="A18" s="63" t="s">
        <v>598</v>
      </c>
      <c r="B18" s="163">
        <v>790756.11</v>
      </c>
      <c r="C18" s="163">
        <v>-218260.63</v>
      </c>
      <c r="D18" s="164">
        <v>572495.48</v>
      </c>
      <c r="E18" s="163">
        <v>536933.67000000004</v>
      </c>
      <c r="F18" s="163">
        <v>536933.67000000004</v>
      </c>
      <c r="G18" s="164">
        <f t="shared" si="0"/>
        <v>35561.809999999939</v>
      </c>
    </row>
    <row r="19" spans="1:7" x14ac:dyDescent="0.3">
      <c r="A19" s="63" t="s">
        <v>599</v>
      </c>
      <c r="B19" s="163">
        <v>595424.88</v>
      </c>
      <c r="C19" s="163">
        <v>-95815.51</v>
      </c>
      <c r="D19" s="164">
        <v>499609.37</v>
      </c>
      <c r="E19" s="163">
        <v>449926.62</v>
      </c>
      <c r="F19" s="163">
        <v>449926.62</v>
      </c>
      <c r="G19" s="164">
        <f t="shared" si="0"/>
        <v>49682.75</v>
      </c>
    </row>
    <row r="20" spans="1:7" x14ac:dyDescent="0.3">
      <c r="A20" s="63" t="s">
        <v>600</v>
      </c>
      <c r="B20" s="163">
        <v>42481086.310000002</v>
      </c>
      <c r="C20" s="163">
        <v>13529254.76</v>
      </c>
      <c r="D20" s="164">
        <v>56010341.07</v>
      </c>
      <c r="E20" s="163">
        <v>52748570.109999999</v>
      </c>
      <c r="F20" s="163">
        <v>52387896.609999999</v>
      </c>
      <c r="G20" s="164">
        <f t="shared" si="0"/>
        <v>3261770.9600000009</v>
      </c>
    </row>
    <row r="21" spans="1:7" x14ac:dyDescent="0.3">
      <c r="A21" s="63" t="s">
        <v>601</v>
      </c>
      <c r="B21" s="163">
        <v>1404424.93</v>
      </c>
      <c r="C21" s="163">
        <v>-100476.54</v>
      </c>
      <c r="D21" s="164">
        <v>1303948.3899999999</v>
      </c>
      <c r="E21" s="163">
        <v>1105722.6499999999</v>
      </c>
      <c r="F21" s="163">
        <v>1103972.3700000001</v>
      </c>
      <c r="G21" s="164">
        <f t="shared" si="0"/>
        <v>198225.74</v>
      </c>
    </row>
    <row r="22" spans="1:7" x14ac:dyDescent="0.3">
      <c r="A22" s="63" t="s">
        <v>602</v>
      </c>
      <c r="B22" s="163">
        <v>4338390.03</v>
      </c>
      <c r="C22" s="163">
        <v>-1618705.69</v>
      </c>
      <c r="D22" s="164">
        <v>2719684.34</v>
      </c>
      <c r="E22" s="163">
        <v>2674103.33</v>
      </c>
      <c r="F22" s="163">
        <v>2674103.33</v>
      </c>
      <c r="G22" s="164">
        <f t="shared" si="0"/>
        <v>45581.009999999776</v>
      </c>
    </row>
    <row r="23" spans="1:7" x14ac:dyDescent="0.3">
      <c r="A23" s="63" t="s">
        <v>603</v>
      </c>
      <c r="B23" s="163">
        <v>2129275.58</v>
      </c>
      <c r="C23" s="163">
        <v>-619340.64</v>
      </c>
      <c r="D23" s="164">
        <v>1509934.94</v>
      </c>
      <c r="E23" s="163">
        <v>1397030.07</v>
      </c>
      <c r="F23" s="163">
        <v>1390882.95</v>
      </c>
      <c r="G23" s="164">
        <f t="shared" si="0"/>
        <v>112904.86999999988</v>
      </c>
    </row>
    <row r="24" spans="1:7" x14ac:dyDescent="0.3">
      <c r="A24" s="63" t="s">
        <v>604</v>
      </c>
      <c r="B24" s="163">
        <v>4629794.9400000004</v>
      </c>
      <c r="C24" s="163">
        <v>-1358091.93</v>
      </c>
      <c r="D24" s="164">
        <v>3271703.01</v>
      </c>
      <c r="E24" s="163">
        <v>3045806.98</v>
      </c>
      <c r="F24" s="163">
        <v>3044806.98</v>
      </c>
      <c r="G24" s="164">
        <f t="shared" si="0"/>
        <v>225896.0299999998</v>
      </c>
    </row>
    <row r="25" spans="1:7" x14ac:dyDescent="0.3">
      <c r="A25" s="63" t="s">
        <v>605</v>
      </c>
      <c r="B25" s="163">
        <v>13503119.33</v>
      </c>
      <c r="C25" s="163">
        <v>17941049.91</v>
      </c>
      <c r="D25" s="164">
        <v>31444169.239999998</v>
      </c>
      <c r="E25" s="163">
        <v>29172773.629999999</v>
      </c>
      <c r="F25" s="163">
        <v>27517297.449999999</v>
      </c>
      <c r="G25" s="164">
        <f t="shared" si="0"/>
        <v>2271395.6099999994</v>
      </c>
    </row>
    <row r="26" spans="1:7" x14ac:dyDescent="0.3">
      <c r="A26" s="63" t="s">
        <v>606</v>
      </c>
      <c r="B26" s="163">
        <v>3090998.8</v>
      </c>
      <c r="C26" s="163">
        <v>-785223.29</v>
      </c>
      <c r="D26" s="164">
        <v>2305775.5099999998</v>
      </c>
      <c r="E26" s="163">
        <v>2243455.11</v>
      </c>
      <c r="F26" s="163">
        <v>2242455.11</v>
      </c>
      <c r="G26" s="164">
        <f t="shared" si="0"/>
        <v>62320.399999999907</v>
      </c>
    </row>
    <row r="27" spans="1:7" x14ac:dyDescent="0.3">
      <c r="A27" s="63" t="s">
        <v>607</v>
      </c>
      <c r="B27" s="163">
        <v>4323689.9800000004</v>
      </c>
      <c r="C27" s="163">
        <v>-1382219.13</v>
      </c>
      <c r="D27" s="164">
        <v>2941470.85</v>
      </c>
      <c r="E27" s="163">
        <v>2294588</v>
      </c>
      <c r="F27" s="163">
        <v>2292288</v>
      </c>
      <c r="G27" s="164">
        <f t="shared" si="0"/>
        <v>646882.85000000009</v>
      </c>
    </row>
    <row r="28" spans="1:7" x14ac:dyDescent="0.3">
      <c r="A28" s="63" t="s">
        <v>608</v>
      </c>
      <c r="B28" s="163">
        <v>221062.72</v>
      </c>
      <c r="C28" s="163">
        <v>-67966.58</v>
      </c>
      <c r="D28" s="164">
        <v>153096.14000000001</v>
      </c>
      <c r="E28" s="163">
        <v>103497.01</v>
      </c>
      <c r="F28" s="163">
        <v>103497.01</v>
      </c>
      <c r="G28" s="164">
        <f t="shared" si="0"/>
        <v>49599.130000000019</v>
      </c>
    </row>
    <row r="29" spans="1:7" x14ac:dyDescent="0.3">
      <c r="A29" s="63" t="s">
        <v>609</v>
      </c>
      <c r="B29" s="163">
        <v>1983355.76</v>
      </c>
      <c r="C29" s="163">
        <v>-743728.51</v>
      </c>
      <c r="D29" s="164">
        <v>1239627.25</v>
      </c>
      <c r="E29" s="163">
        <v>1204074.82</v>
      </c>
      <c r="F29" s="163">
        <v>1202074.82</v>
      </c>
      <c r="G29" s="164">
        <f t="shared" si="0"/>
        <v>35552.429999999935</v>
      </c>
    </row>
    <row r="30" spans="1:7" x14ac:dyDescent="0.3">
      <c r="A30" s="63" t="s">
        <v>610</v>
      </c>
      <c r="B30" s="163">
        <v>34816314.469999999</v>
      </c>
      <c r="C30" s="163">
        <v>-7422473.5599999996</v>
      </c>
      <c r="D30" s="164">
        <v>27393840.91</v>
      </c>
      <c r="E30" s="163">
        <v>25694034.629999999</v>
      </c>
      <c r="F30" s="163">
        <v>25692877.530000001</v>
      </c>
      <c r="G30" s="164">
        <f t="shared" si="0"/>
        <v>1699806.2800000012</v>
      </c>
    </row>
    <row r="31" spans="1:7" x14ac:dyDescent="0.3">
      <c r="A31" s="63" t="s">
        <v>611</v>
      </c>
      <c r="B31" s="163">
        <v>3817219.51</v>
      </c>
      <c r="C31" s="163">
        <v>-708253.86</v>
      </c>
      <c r="D31" s="164">
        <v>3108965.65</v>
      </c>
      <c r="E31" s="163">
        <v>2963586.53</v>
      </c>
      <c r="F31" s="163">
        <v>2963586.53</v>
      </c>
      <c r="G31" s="164">
        <f t="shared" si="0"/>
        <v>145379.12000000011</v>
      </c>
    </row>
    <row r="32" spans="1:7" x14ac:dyDescent="0.3">
      <c r="A32" s="63" t="s">
        <v>612</v>
      </c>
      <c r="B32" s="163">
        <v>36195885.979999997</v>
      </c>
      <c r="C32" s="163">
        <v>15946922.619999999</v>
      </c>
      <c r="D32" s="164">
        <v>52142808.600000001</v>
      </c>
      <c r="E32" s="163">
        <v>47230519.259999998</v>
      </c>
      <c r="F32" s="163">
        <v>47225942.539999999</v>
      </c>
      <c r="G32" s="164">
        <f t="shared" si="0"/>
        <v>4912289.3400000036</v>
      </c>
    </row>
    <row r="33" spans="1:7" x14ac:dyDescent="0.3">
      <c r="A33" s="63" t="s">
        <v>613</v>
      </c>
      <c r="B33" s="163">
        <v>1233899.54</v>
      </c>
      <c r="C33" s="163">
        <v>-362394.16</v>
      </c>
      <c r="D33" s="164">
        <v>871505.38</v>
      </c>
      <c r="E33" s="163">
        <v>768201.9</v>
      </c>
      <c r="F33" s="163">
        <v>767701.9</v>
      </c>
      <c r="G33" s="164">
        <f t="shared" si="0"/>
        <v>103303.47999999998</v>
      </c>
    </row>
    <row r="34" spans="1:7" x14ac:dyDescent="0.3">
      <c r="A34" s="63" t="s">
        <v>614</v>
      </c>
      <c r="B34" s="163">
        <v>1291964.99</v>
      </c>
      <c r="C34" s="163">
        <v>-298076.67</v>
      </c>
      <c r="D34" s="164">
        <v>993888.32</v>
      </c>
      <c r="E34" s="163">
        <v>852115.19</v>
      </c>
      <c r="F34" s="163">
        <v>848089.99</v>
      </c>
      <c r="G34" s="164">
        <f t="shared" si="0"/>
        <v>141773.13</v>
      </c>
    </row>
    <row r="35" spans="1:7" x14ac:dyDescent="0.3">
      <c r="A35" s="63" t="s">
        <v>615</v>
      </c>
      <c r="B35" s="163">
        <v>6357757.75</v>
      </c>
      <c r="C35" s="163">
        <v>-1841823.46</v>
      </c>
      <c r="D35" s="164">
        <v>4515934.29</v>
      </c>
      <c r="E35" s="163">
        <v>3707738.18</v>
      </c>
      <c r="F35" s="163">
        <v>3707238.18</v>
      </c>
      <c r="G35" s="164">
        <f t="shared" si="0"/>
        <v>808196.10999999987</v>
      </c>
    </row>
    <row r="36" spans="1:7" x14ac:dyDescent="0.3">
      <c r="A36" s="63" t="s">
        <v>616</v>
      </c>
      <c r="B36" s="163">
        <v>6582503.1100000003</v>
      </c>
      <c r="C36" s="163">
        <v>-488734.9</v>
      </c>
      <c r="D36" s="164">
        <v>6093768.21</v>
      </c>
      <c r="E36" s="163">
        <v>5927703.29</v>
      </c>
      <c r="F36" s="163">
        <v>5927703.29</v>
      </c>
      <c r="G36" s="164">
        <f t="shared" si="0"/>
        <v>166064.91999999993</v>
      </c>
    </row>
    <row r="37" spans="1:7" x14ac:dyDescent="0.3">
      <c r="A37" s="63" t="s">
        <v>617</v>
      </c>
      <c r="B37" s="163">
        <v>1807835.56</v>
      </c>
      <c r="C37" s="163">
        <v>-624879.5</v>
      </c>
      <c r="D37" s="164">
        <v>1182956.06</v>
      </c>
      <c r="E37" s="163">
        <v>1074399.8899999999</v>
      </c>
      <c r="F37" s="163">
        <v>1063072.67</v>
      </c>
      <c r="G37" s="164">
        <f t="shared" si="0"/>
        <v>108556.17000000016</v>
      </c>
    </row>
    <row r="38" spans="1:7" x14ac:dyDescent="0.3">
      <c r="A38" s="63" t="s">
        <v>618</v>
      </c>
      <c r="B38" s="163">
        <v>1113926.55</v>
      </c>
      <c r="C38" s="163">
        <v>-321342.69</v>
      </c>
      <c r="D38" s="164">
        <v>792583.86</v>
      </c>
      <c r="E38" s="163">
        <v>546793.82999999996</v>
      </c>
      <c r="F38" s="163">
        <v>546293.82999999996</v>
      </c>
      <c r="G38" s="164">
        <f t="shared" si="0"/>
        <v>245790.03000000003</v>
      </c>
    </row>
    <row r="39" spans="1:7" x14ac:dyDescent="0.3">
      <c r="A39" s="63" t="s">
        <v>619</v>
      </c>
      <c r="B39" s="163">
        <v>1908591.79</v>
      </c>
      <c r="C39" s="163">
        <v>-747557.22</v>
      </c>
      <c r="D39" s="164">
        <v>1161034.57</v>
      </c>
      <c r="E39" s="163">
        <v>962844.23</v>
      </c>
      <c r="F39" s="163">
        <v>951453.16</v>
      </c>
      <c r="G39" s="164">
        <f t="shared" si="0"/>
        <v>198190.34000000008</v>
      </c>
    </row>
    <row r="40" spans="1:7" x14ac:dyDescent="0.3">
      <c r="A40" s="63" t="s">
        <v>620</v>
      </c>
      <c r="B40" s="163">
        <v>1260307.76</v>
      </c>
      <c r="C40" s="163">
        <v>-443854.29</v>
      </c>
      <c r="D40" s="164">
        <v>816453.47</v>
      </c>
      <c r="E40" s="163">
        <v>722581.89</v>
      </c>
      <c r="F40" s="163">
        <v>722581.89</v>
      </c>
      <c r="G40" s="164">
        <f t="shared" si="0"/>
        <v>93871.579999999958</v>
      </c>
    </row>
    <row r="41" spans="1:7" x14ac:dyDescent="0.3">
      <c r="A41" s="63" t="s">
        <v>621</v>
      </c>
      <c r="B41" s="163">
        <v>7373334.1699999999</v>
      </c>
      <c r="C41" s="163">
        <v>-1280116.81</v>
      </c>
      <c r="D41" s="164">
        <v>6093217.3600000003</v>
      </c>
      <c r="E41" s="163">
        <v>5710261.5599999996</v>
      </c>
      <c r="F41" s="163">
        <v>5700227.2599999998</v>
      </c>
      <c r="G41" s="164">
        <f t="shared" si="0"/>
        <v>382955.80000000075</v>
      </c>
    </row>
    <row r="42" spans="1:7" x14ac:dyDescent="0.3">
      <c r="A42" s="63" t="s">
        <v>622</v>
      </c>
      <c r="B42" s="163">
        <v>576079.92000000004</v>
      </c>
      <c r="C42" s="163">
        <v>-155304.71</v>
      </c>
      <c r="D42" s="164">
        <v>420775.21</v>
      </c>
      <c r="E42" s="163">
        <v>246605.87</v>
      </c>
      <c r="F42" s="163">
        <v>243348.59</v>
      </c>
      <c r="G42" s="164">
        <f t="shared" si="0"/>
        <v>174169.34000000003</v>
      </c>
    </row>
    <row r="43" spans="1:7" x14ac:dyDescent="0.3">
      <c r="A43" s="63" t="s">
        <v>623</v>
      </c>
      <c r="B43" s="163">
        <v>3111307.84</v>
      </c>
      <c r="C43" s="163">
        <v>1239217.6299999999</v>
      </c>
      <c r="D43" s="164">
        <v>4350525.47</v>
      </c>
      <c r="E43" s="163">
        <v>4254105.07</v>
      </c>
      <c r="F43" s="163">
        <v>4252605.07</v>
      </c>
      <c r="G43" s="164">
        <f t="shared" si="0"/>
        <v>96420.399999999441</v>
      </c>
    </row>
    <row r="44" spans="1:7" x14ac:dyDescent="0.3">
      <c r="A44" s="63" t="s">
        <v>624</v>
      </c>
      <c r="B44" s="163">
        <v>12262530.130000001</v>
      </c>
      <c r="C44" s="163">
        <v>7684722.6500000004</v>
      </c>
      <c r="D44" s="164">
        <v>19947252.780000001</v>
      </c>
      <c r="E44" s="163">
        <v>19660923.23</v>
      </c>
      <c r="F44" s="163">
        <v>19503082.199999999</v>
      </c>
      <c r="G44" s="164">
        <f t="shared" si="0"/>
        <v>286329.55000000075</v>
      </c>
    </row>
    <row r="45" spans="1:7" x14ac:dyDescent="0.3">
      <c r="A45" s="63" t="s">
        <v>625</v>
      </c>
      <c r="B45" s="163">
        <v>648566.18999999994</v>
      </c>
      <c r="C45" s="163">
        <v>-54441.33</v>
      </c>
      <c r="D45" s="164">
        <v>594124.86</v>
      </c>
      <c r="E45" s="163">
        <v>424423.13</v>
      </c>
      <c r="F45" s="163">
        <v>424423.13</v>
      </c>
      <c r="G45" s="164">
        <f t="shared" si="0"/>
        <v>169701.72999999998</v>
      </c>
    </row>
    <row r="46" spans="1:7" x14ac:dyDescent="0.3">
      <c r="A46" s="63" t="s">
        <v>626</v>
      </c>
      <c r="B46" s="163">
        <v>7253000</v>
      </c>
      <c r="C46" s="163">
        <v>2964562.05</v>
      </c>
      <c r="D46" s="164">
        <v>10217562.050000001</v>
      </c>
      <c r="E46" s="163">
        <v>9631563.1999999993</v>
      </c>
      <c r="F46" s="163">
        <v>9604270.7100000009</v>
      </c>
      <c r="G46" s="164">
        <f t="shared" si="0"/>
        <v>585998.85000000149</v>
      </c>
    </row>
    <row r="47" spans="1:7" x14ac:dyDescent="0.3">
      <c r="A47" s="63" t="s">
        <v>627</v>
      </c>
      <c r="B47" s="163">
        <v>1673218.75</v>
      </c>
      <c r="C47" s="163">
        <v>-556840.63</v>
      </c>
      <c r="D47" s="164">
        <v>1116378.1200000001</v>
      </c>
      <c r="E47" s="163">
        <v>1094887.79</v>
      </c>
      <c r="F47" s="163">
        <v>1063328.79</v>
      </c>
      <c r="G47" s="164">
        <f t="shared" si="0"/>
        <v>21490.330000000075</v>
      </c>
    </row>
    <row r="48" spans="1:7" x14ac:dyDescent="0.3">
      <c r="A48" s="63" t="s">
        <v>628</v>
      </c>
      <c r="B48" s="163">
        <v>10711640</v>
      </c>
      <c r="C48" s="163">
        <v>848718.81</v>
      </c>
      <c r="D48" s="164">
        <v>11560358.810000001</v>
      </c>
      <c r="E48" s="163">
        <v>11560358.810000001</v>
      </c>
      <c r="F48" s="163">
        <v>11560358.810000001</v>
      </c>
      <c r="G48" s="164">
        <f t="shared" si="0"/>
        <v>0</v>
      </c>
    </row>
    <row r="49" spans="1:7" x14ac:dyDescent="0.3">
      <c r="A49" s="31" t="s">
        <v>151</v>
      </c>
      <c r="B49" s="49"/>
      <c r="C49" s="49"/>
      <c r="D49" s="49"/>
      <c r="E49" s="49"/>
      <c r="F49" s="49"/>
      <c r="G49" s="49"/>
    </row>
    <row r="50" spans="1:7" x14ac:dyDescent="0.3">
      <c r="A50" s="3" t="s">
        <v>384</v>
      </c>
      <c r="B50" s="4">
        <f>SUM(B51:B89)</f>
        <v>173865450.91000003</v>
      </c>
      <c r="C50" s="4">
        <f t="shared" ref="C50:G50" si="1">SUM(C51:C89)</f>
        <v>132155653.82000001</v>
      </c>
      <c r="D50" s="4">
        <f t="shared" si="1"/>
        <v>306021104.73000002</v>
      </c>
      <c r="E50" s="4">
        <f t="shared" si="1"/>
        <v>299743450.64999998</v>
      </c>
      <c r="F50" s="4">
        <f t="shared" si="1"/>
        <v>282769120.59000003</v>
      </c>
      <c r="G50" s="4">
        <f t="shared" si="1"/>
        <v>6277654.0800000196</v>
      </c>
    </row>
    <row r="51" spans="1:7" x14ac:dyDescent="0.3">
      <c r="A51" s="63" t="s">
        <v>590</v>
      </c>
      <c r="B51" s="163">
        <v>0</v>
      </c>
      <c r="C51" s="163">
        <v>137368.72</v>
      </c>
      <c r="D51" s="164">
        <v>137368.72</v>
      </c>
      <c r="E51" s="163">
        <v>137368.72</v>
      </c>
      <c r="F51" s="163">
        <v>137368.72</v>
      </c>
      <c r="G51" s="164">
        <f t="shared" ref="G51:G89" si="2">+D51-E51</f>
        <v>0</v>
      </c>
    </row>
    <row r="52" spans="1:7" x14ac:dyDescent="0.3">
      <c r="A52" s="63" t="s">
        <v>591</v>
      </c>
      <c r="B52" s="163">
        <v>0</v>
      </c>
      <c r="C52" s="163">
        <v>263542.24</v>
      </c>
      <c r="D52" s="164">
        <v>263542.24</v>
      </c>
      <c r="E52" s="163">
        <v>263542.24</v>
      </c>
      <c r="F52" s="163">
        <v>263542.24</v>
      </c>
      <c r="G52" s="164">
        <f t="shared" si="2"/>
        <v>0</v>
      </c>
    </row>
    <row r="53" spans="1:7" x14ac:dyDescent="0.3">
      <c r="A53" s="63" t="s">
        <v>592</v>
      </c>
      <c r="B53" s="163">
        <v>0</v>
      </c>
      <c r="C53" s="163">
        <v>1151160.77</v>
      </c>
      <c r="D53" s="164">
        <v>1151160.77</v>
      </c>
      <c r="E53" s="163">
        <v>1151160.77</v>
      </c>
      <c r="F53" s="163">
        <v>1151160.77</v>
      </c>
      <c r="G53" s="164">
        <f t="shared" si="2"/>
        <v>0</v>
      </c>
    </row>
    <row r="54" spans="1:7" x14ac:dyDescent="0.3">
      <c r="A54" s="63" t="s">
        <v>593</v>
      </c>
      <c r="B54" s="163">
        <v>600000</v>
      </c>
      <c r="C54" s="163">
        <v>1326891.8999999999</v>
      </c>
      <c r="D54" s="164">
        <v>1926891.9</v>
      </c>
      <c r="E54" s="163">
        <v>1926891.9</v>
      </c>
      <c r="F54" s="163">
        <v>1926891.9</v>
      </c>
      <c r="G54" s="164">
        <f t="shared" si="2"/>
        <v>0</v>
      </c>
    </row>
    <row r="55" spans="1:7" x14ac:dyDescent="0.3">
      <c r="A55" s="63" t="s">
        <v>594</v>
      </c>
      <c r="B55" s="163">
        <v>0</v>
      </c>
      <c r="C55" s="163">
        <v>568256.6</v>
      </c>
      <c r="D55" s="164">
        <v>568256.6</v>
      </c>
      <c r="E55" s="163">
        <v>568256.6</v>
      </c>
      <c r="F55" s="163">
        <v>568256.6</v>
      </c>
      <c r="G55" s="164">
        <f t="shared" si="2"/>
        <v>0</v>
      </c>
    </row>
    <row r="56" spans="1:7" x14ac:dyDescent="0.3">
      <c r="A56" s="63" t="s">
        <v>595</v>
      </c>
      <c r="B56" s="163">
        <v>0</v>
      </c>
      <c r="C56" s="163">
        <v>769559.81</v>
      </c>
      <c r="D56" s="164">
        <v>769559.81</v>
      </c>
      <c r="E56" s="163">
        <v>769559.81</v>
      </c>
      <c r="F56" s="163">
        <v>769559.81</v>
      </c>
      <c r="G56" s="164">
        <f t="shared" si="2"/>
        <v>0</v>
      </c>
    </row>
    <row r="57" spans="1:7" x14ac:dyDescent="0.3">
      <c r="A57" s="63" t="s">
        <v>596</v>
      </c>
      <c r="B57" s="163">
        <v>0</v>
      </c>
      <c r="C57" s="163">
        <v>170942.85</v>
      </c>
      <c r="D57" s="164">
        <v>170942.85</v>
      </c>
      <c r="E57" s="163">
        <v>170942.85</v>
      </c>
      <c r="F57" s="163">
        <v>170942.85</v>
      </c>
      <c r="G57" s="164">
        <f t="shared" si="2"/>
        <v>0</v>
      </c>
    </row>
    <row r="58" spans="1:7" x14ac:dyDescent="0.3">
      <c r="A58" s="63" t="s">
        <v>597</v>
      </c>
      <c r="B58" s="163">
        <v>0</v>
      </c>
      <c r="C58" s="163">
        <v>130079.02</v>
      </c>
      <c r="D58" s="164">
        <v>130079.02</v>
      </c>
      <c r="E58" s="163">
        <v>130079.02</v>
      </c>
      <c r="F58" s="163">
        <v>130079.02</v>
      </c>
      <c r="G58" s="164">
        <f t="shared" si="2"/>
        <v>0</v>
      </c>
    </row>
    <row r="59" spans="1:7" x14ac:dyDescent="0.3">
      <c r="A59" s="63" t="s">
        <v>598</v>
      </c>
      <c r="B59" s="163">
        <v>0</v>
      </c>
      <c r="C59" s="163">
        <v>244954.87</v>
      </c>
      <c r="D59" s="164">
        <v>244954.87</v>
      </c>
      <c r="E59" s="163">
        <v>244954.87</v>
      </c>
      <c r="F59" s="163">
        <v>244954.87</v>
      </c>
      <c r="G59" s="164">
        <f t="shared" si="2"/>
        <v>0</v>
      </c>
    </row>
    <row r="60" spans="1:7" x14ac:dyDescent="0.3">
      <c r="A60" s="63" t="s">
        <v>599</v>
      </c>
      <c r="B60" s="163">
        <v>228000</v>
      </c>
      <c r="C60" s="163">
        <v>170122.43</v>
      </c>
      <c r="D60" s="164">
        <v>398122.43</v>
      </c>
      <c r="E60" s="163">
        <v>398122.43</v>
      </c>
      <c r="F60" s="163">
        <v>398122.43</v>
      </c>
      <c r="G60" s="164">
        <f t="shared" si="2"/>
        <v>0</v>
      </c>
    </row>
    <row r="61" spans="1:7" x14ac:dyDescent="0.3">
      <c r="A61" s="63" t="s">
        <v>600</v>
      </c>
      <c r="B61" s="163">
        <v>0</v>
      </c>
      <c r="C61" s="163">
        <v>2263981.33</v>
      </c>
      <c r="D61" s="164">
        <v>2263981.33</v>
      </c>
      <c r="E61" s="163">
        <v>2263981.33</v>
      </c>
      <c r="F61" s="163">
        <v>2263981.33</v>
      </c>
      <c r="G61" s="164">
        <f t="shared" si="2"/>
        <v>0</v>
      </c>
    </row>
    <row r="62" spans="1:7" x14ac:dyDescent="0.3">
      <c r="A62" s="63" t="s">
        <v>601</v>
      </c>
      <c r="B62" s="163">
        <v>0</v>
      </c>
      <c r="C62" s="163">
        <v>266050.96999999997</v>
      </c>
      <c r="D62" s="164">
        <v>266050.96999999997</v>
      </c>
      <c r="E62" s="163">
        <v>266050.96999999997</v>
      </c>
      <c r="F62" s="163">
        <v>266050.96999999997</v>
      </c>
      <c r="G62" s="164">
        <f t="shared" si="2"/>
        <v>0</v>
      </c>
    </row>
    <row r="63" spans="1:7" x14ac:dyDescent="0.3">
      <c r="A63" s="63" t="s">
        <v>602</v>
      </c>
      <c r="B63" s="163">
        <v>0</v>
      </c>
      <c r="C63" s="163">
        <v>637653.64</v>
      </c>
      <c r="D63" s="164">
        <v>637653.64</v>
      </c>
      <c r="E63" s="163">
        <v>637653.64</v>
      </c>
      <c r="F63" s="163">
        <v>637653.64</v>
      </c>
      <c r="G63" s="164">
        <f t="shared" si="2"/>
        <v>0</v>
      </c>
    </row>
    <row r="64" spans="1:7" x14ac:dyDescent="0.3">
      <c r="A64" s="63" t="s">
        <v>603</v>
      </c>
      <c r="B64" s="163">
        <v>0</v>
      </c>
      <c r="C64" s="163">
        <v>543752.71</v>
      </c>
      <c r="D64" s="164">
        <v>543752.71</v>
      </c>
      <c r="E64" s="163">
        <v>543752.71</v>
      </c>
      <c r="F64" s="163">
        <v>543752.71</v>
      </c>
      <c r="G64" s="164">
        <f t="shared" si="2"/>
        <v>0</v>
      </c>
    </row>
    <row r="65" spans="1:7" x14ac:dyDescent="0.3">
      <c r="A65" s="63" t="s">
        <v>604</v>
      </c>
      <c r="B65" s="163">
        <v>0</v>
      </c>
      <c r="C65" s="163">
        <v>1167335.4099999999</v>
      </c>
      <c r="D65" s="164">
        <v>1167335.4099999999</v>
      </c>
      <c r="E65" s="163">
        <v>1167335.4099999999</v>
      </c>
      <c r="F65" s="163">
        <v>1167335.4099999999</v>
      </c>
      <c r="G65" s="164">
        <f t="shared" si="2"/>
        <v>0</v>
      </c>
    </row>
    <row r="66" spans="1:7" x14ac:dyDescent="0.3">
      <c r="A66" s="63" t="s">
        <v>605</v>
      </c>
      <c r="B66" s="163">
        <v>81786547.609999999</v>
      </c>
      <c r="C66" s="163">
        <v>-26701769.010000002</v>
      </c>
      <c r="D66" s="164">
        <v>55084778.600000001</v>
      </c>
      <c r="E66" s="163">
        <v>53748411.109999999</v>
      </c>
      <c r="F66" s="163">
        <v>51592589.210000001</v>
      </c>
      <c r="G66" s="164">
        <f t="shared" si="2"/>
        <v>1336367.4900000021</v>
      </c>
    </row>
    <row r="67" spans="1:7" x14ac:dyDescent="0.3">
      <c r="A67" s="63" t="s">
        <v>606</v>
      </c>
      <c r="B67" s="163">
        <v>0</v>
      </c>
      <c r="C67" s="163">
        <v>725717.04</v>
      </c>
      <c r="D67" s="164">
        <v>725717.04</v>
      </c>
      <c r="E67" s="163">
        <v>725717.04</v>
      </c>
      <c r="F67" s="163">
        <v>725717.04</v>
      </c>
      <c r="G67" s="164">
        <f t="shared" si="2"/>
        <v>0</v>
      </c>
    </row>
    <row r="68" spans="1:7" x14ac:dyDescent="0.3">
      <c r="A68" s="63" t="s">
        <v>607</v>
      </c>
      <c r="B68" s="163">
        <v>0</v>
      </c>
      <c r="C68" s="163">
        <v>21867033.960000001</v>
      </c>
      <c r="D68" s="164">
        <v>21867033.960000001</v>
      </c>
      <c r="E68" s="163">
        <v>17016636.550000001</v>
      </c>
      <c r="F68" s="163">
        <v>17016636.550000001</v>
      </c>
      <c r="G68" s="164">
        <f t="shared" si="2"/>
        <v>4850397.41</v>
      </c>
    </row>
    <row r="69" spans="1:7" x14ac:dyDescent="0.3">
      <c r="A69" s="63" t="s">
        <v>608</v>
      </c>
      <c r="B69" s="163">
        <v>0</v>
      </c>
      <c r="C69" s="163">
        <v>67966.58</v>
      </c>
      <c r="D69" s="164">
        <v>67966.58</v>
      </c>
      <c r="E69" s="163">
        <v>67966.58</v>
      </c>
      <c r="F69" s="163">
        <v>67966.58</v>
      </c>
      <c r="G69" s="164">
        <f t="shared" si="2"/>
        <v>0</v>
      </c>
    </row>
    <row r="70" spans="1:7" x14ac:dyDescent="0.3">
      <c r="A70" s="63" t="s">
        <v>609</v>
      </c>
      <c r="B70" s="163">
        <v>0</v>
      </c>
      <c r="C70" s="163">
        <v>403528.56</v>
      </c>
      <c r="D70" s="164">
        <v>403528.56</v>
      </c>
      <c r="E70" s="163">
        <v>403528.56</v>
      </c>
      <c r="F70" s="163">
        <v>403528.56</v>
      </c>
      <c r="G70" s="164">
        <f t="shared" si="2"/>
        <v>0</v>
      </c>
    </row>
    <row r="71" spans="1:7" x14ac:dyDescent="0.3">
      <c r="A71" s="63" t="s">
        <v>610</v>
      </c>
      <c r="B71" s="163">
        <v>12246998.33</v>
      </c>
      <c r="C71" s="163">
        <v>10956235.16</v>
      </c>
      <c r="D71" s="164">
        <v>23203233.489999998</v>
      </c>
      <c r="E71" s="163">
        <v>23202665.09</v>
      </c>
      <c r="F71" s="163">
        <v>23202665.09</v>
      </c>
      <c r="G71" s="164">
        <f t="shared" si="2"/>
        <v>568.39999999850988</v>
      </c>
    </row>
    <row r="72" spans="1:7" x14ac:dyDescent="0.3">
      <c r="A72" s="63" t="s">
        <v>611</v>
      </c>
      <c r="B72" s="163">
        <v>0</v>
      </c>
      <c r="C72" s="163">
        <v>822980.6</v>
      </c>
      <c r="D72" s="164">
        <v>822980.6</v>
      </c>
      <c r="E72" s="163">
        <v>822980.6</v>
      </c>
      <c r="F72" s="163">
        <v>822980.6</v>
      </c>
      <c r="G72" s="164">
        <f t="shared" si="2"/>
        <v>0</v>
      </c>
    </row>
    <row r="73" spans="1:7" x14ac:dyDescent="0.3">
      <c r="A73" s="63" t="s">
        <v>612</v>
      </c>
      <c r="B73" s="163">
        <v>0</v>
      </c>
      <c r="C73" s="163">
        <v>3162939.73</v>
      </c>
      <c r="D73" s="164">
        <v>3162939.73</v>
      </c>
      <c r="E73" s="163">
        <v>3162939.73</v>
      </c>
      <c r="F73" s="163">
        <v>3162939.73</v>
      </c>
      <c r="G73" s="164">
        <f t="shared" si="2"/>
        <v>0</v>
      </c>
    </row>
    <row r="74" spans="1:7" x14ac:dyDescent="0.3">
      <c r="A74" s="63" t="s">
        <v>613</v>
      </c>
      <c r="B74" s="163">
        <v>0</v>
      </c>
      <c r="C74" s="163">
        <v>345232.64000000001</v>
      </c>
      <c r="D74" s="164">
        <v>345232.64000000001</v>
      </c>
      <c r="E74" s="163">
        <v>345232.64000000001</v>
      </c>
      <c r="F74" s="163">
        <v>345232.64000000001</v>
      </c>
      <c r="G74" s="164">
        <f t="shared" si="2"/>
        <v>0</v>
      </c>
    </row>
    <row r="75" spans="1:7" x14ac:dyDescent="0.3">
      <c r="A75" s="63" t="s">
        <v>614</v>
      </c>
      <c r="B75" s="163">
        <v>0</v>
      </c>
      <c r="C75" s="163">
        <v>340223.51</v>
      </c>
      <c r="D75" s="164">
        <v>340223.51</v>
      </c>
      <c r="E75" s="163">
        <v>340223.51</v>
      </c>
      <c r="F75" s="163">
        <v>340223.51</v>
      </c>
      <c r="G75" s="164">
        <f t="shared" si="2"/>
        <v>0</v>
      </c>
    </row>
    <row r="76" spans="1:7" x14ac:dyDescent="0.3">
      <c r="A76" s="63" t="s">
        <v>615</v>
      </c>
      <c r="B76" s="163">
        <v>160000</v>
      </c>
      <c r="C76" s="163">
        <v>1719861.93</v>
      </c>
      <c r="D76" s="164">
        <v>1879861.93</v>
      </c>
      <c r="E76" s="163">
        <v>1879664.19</v>
      </c>
      <c r="F76" s="163">
        <v>1879664.19</v>
      </c>
      <c r="G76" s="164">
        <f t="shared" si="2"/>
        <v>197.73999999999069</v>
      </c>
    </row>
    <row r="77" spans="1:7" x14ac:dyDescent="0.3">
      <c r="A77" s="63" t="s">
        <v>616</v>
      </c>
      <c r="B77" s="163">
        <v>0</v>
      </c>
      <c r="C77" s="163">
        <v>357947.65</v>
      </c>
      <c r="D77" s="164">
        <v>357947.65</v>
      </c>
      <c r="E77" s="163">
        <v>357947.65</v>
      </c>
      <c r="F77" s="163">
        <v>357947.65</v>
      </c>
      <c r="G77" s="164">
        <f t="shared" si="2"/>
        <v>0</v>
      </c>
    </row>
    <row r="78" spans="1:7" x14ac:dyDescent="0.3">
      <c r="A78" s="63" t="s">
        <v>617</v>
      </c>
      <c r="B78" s="163">
        <v>0</v>
      </c>
      <c r="C78" s="163">
        <v>476350.03</v>
      </c>
      <c r="D78" s="164">
        <v>476350.03</v>
      </c>
      <c r="E78" s="163">
        <v>476350.03</v>
      </c>
      <c r="F78" s="163">
        <v>476350.03</v>
      </c>
      <c r="G78" s="164">
        <f t="shared" si="2"/>
        <v>0</v>
      </c>
    </row>
    <row r="79" spans="1:7" x14ac:dyDescent="0.3">
      <c r="A79" s="63" t="s">
        <v>618</v>
      </c>
      <c r="B79" s="163">
        <v>100000</v>
      </c>
      <c r="C79" s="163">
        <v>326397.53000000003</v>
      </c>
      <c r="D79" s="164">
        <v>426397.53</v>
      </c>
      <c r="E79" s="163">
        <v>426397.53</v>
      </c>
      <c r="F79" s="163">
        <v>426397.53</v>
      </c>
      <c r="G79" s="164">
        <f t="shared" si="2"/>
        <v>0</v>
      </c>
    </row>
    <row r="80" spans="1:7" x14ac:dyDescent="0.3">
      <c r="A80" s="63" t="s">
        <v>619</v>
      </c>
      <c r="B80" s="163">
        <v>0</v>
      </c>
      <c r="C80" s="163">
        <v>348182.27</v>
      </c>
      <c r="D80" s="164">
        <v>348182.27</v>
      </c>
      <c r="E80" s="163">
        <v>348182.27</v>
      </c>
      <c r="F80" s="163">
        <v>348182.27</v>
      </c>
      <c r="G80" s="164">
        <f t="shared" si="2"/>
        <v>0</v>
      </c>
    </row>
    <row r="81" spans="1:7" x14ac:dyDescent="0.3">
      <c r="A81" s="63" t="s">
        <v>620</v>
      </c>
      <c r="B81" s="163">
        <v>100000</v>
      </c>
      <c r="C81" s="163">
        <v>391296.13</v>
      </c>
      <c r="D81" s="164">
        <v>491296.13</v>
      </c>
      <c r="E81" s="163">
        <v>491296.13</v>
      </c>
      <c r="F81" s="163">
        <v>491296.13</v>
      </c>
      <c r="G81" s="164">
        <f t="shared" si="2"/>
        <v>0</v>
      </c>
    </row>
    <row r="82" spans="1:7" x14ac:dyDescent="0.3">
      <c r="A82" s="63" t="s">
        <v>621</v>
      </c>
      <c r="B82" s="163">
        <v>702402.18</v>
      </c>
      <c r="C82" s="163">
        <v>6050701.8200000003</v>
      </c>
      <c r="D82" s="164">
        <v>6753104</v>
      </c>
      <c r="E82" s="163">
        <v>6721834.46</v>
      </c>
      <c r="F82" s="163">
        <v>6721834.46</v>
      </c>
      <c r="G82" s="164">
        <f t="shared" si="2"/>
        <v>31269.540000000037</v>
      </c>
    </row>
    <row r="83" spans="1:7" x14ac:dyDescent="0.3">
      <c r="A83" s="63" t="s">
        <v>622</v>
      </c>
      <c r="B83" s="163">
        <v>200000</v>
      </c>
      <c r="C83" s="163">
        <v>326152.96999999997</v>
      </c>
      <c r="D83" s="164">
        <v>526152.97</v>
      </c>
      <c r="E83" s="163">
        <v>467329.45</v>
      </c>
      <c r="F83" s="163">
        <v>467329.45</v>
      </c>
      <c r="G83" s="164">
        <f t="shared" si="2"/>
        <v>58823.51999999996</v>
      </c>
    </row>
    <row r="84" spans="1:7" x14ac:dyDescent="0.3">
      <c r="A84" s="63" t="s">
        <v>623</v>
      </c>
      <c r="B84" s="163">
        <v>0</v>
      </c>
      <c r="C84" s="163">
        <v>3120789.31</v>
      </c>
      <c r="D84" s="164">
        <v>3120789.31</v>
      </c>
      <c r="E84" s="163">
        <v>3120789.31</v>
      </c>
      <c r="F84" s="163">
        <v>3120789.31</v>
      </c>
      <c r="G84" s="164">
        <f t="shared" si="2"/>
        <v>0</v>
      </c>
    </row>
    <row r="85" spans="1:7" x14ac:dyDescent="0.3">
      <c r="A85" s="63" t="s">
        <v>624</v>
      </c>
      <c r="B85" s="163">
        <v>0</v>
      </c>
      <c r="C85" s="163">
        <v>516919.24</v>
      </c>
      <c r="D85" s="164">
        <v>516919.24</v>
      </c>
      <c r="E85" s="163">
        <v>516919.24</v>
      </c>
      <c r="F85" s="163">
        <v>516919.24</v>
      </c>
      <c r="G85" s="164">
        <f t="shared" si="2"/>
        <v>0</v>
      </c>
    </row>
    <row r="86" spans="1:7" x14ac:dyDescent="0.3">
      <c r="A86" s="63" t="s">
        <v>625</v>
      </c>
      <c r="B86" s="163">
        <v>0</v>
      </c>
      <c r="C86" s="163">
        <v>116782.61</v>
      </c>
      <c r="D86" s="164">
        <v>116782.61</v>
      </c>
      <c r="E86" s="163">
        <v>116782.61</v>
      </c>
      <c r="F86" s="163">
        <v>116782.61</v>
      </c>
      <c r="G86" s="164">
        <f t="shared" si="2"/>
        <v>0</v>
      </c>
    </row>
    <row r="87" spans="1:7" x14ac:dyDescent="0.3">
      <c r="A87" s="63" t="s">
        <v>626</v>
      </c>
      <c r="B87" s="163">
        <v>77741502.790000007</v>
      </c>
      <c r="C87" s="163">
        <v>96135224.790000007</v>
      </c>
      <c r="D87" s="164">
        <v>173876727.58000001</v>
      </c>
      <c r="E87" s="163">
        <v>173876697.59999999</v>
      </c>
      <c r="F87" s="163">
        <v>159058189.44</v>
      </c>
      <c r="G87" s="164">
        <f t="shared" si="2"/>
        <v>29.980000019073486</v>
      </c>
    </row>
    <row r="88" spans="1:7" x14ac:dyDescent="0.3">
      <c r="A88" s="63" t="s">
        <v>627</v>
      </c>
      <c r="B88" s="163">
        <v>0</v>
      </c>
      <c r="C88" s="163">
        <v>467305.5</v>
      </c>
      <c r="D88" s="164">
        <v>467305.5</v>
      </c>
      <c r="E88" s="163">
        <v>467305.5</v>
      </c>
      <c r="F88" s="163">
        <v>467305.5</v>
      </c>
      <c r="G88" s="164">
        <f t="shared" si="2"/>
        <v>0</v>
      </c>
    </row>
    <row r="89" spans="1:7" x14ac:dyDescent="0.3">
      <c r="A89" s="63"/>
      <c r="B89" s="163"/>
      <c r="C89" s="163"/>
      <c r="D89" s="164"/>
      <c r="E89" s="163"/>
      <c r="F89" s="163"/>
      <c r="G89" s="164"/>
    </row>
    <row r="90" spans="1:7" x14ac:dyDescent="0.3">
      <c r="A90" s="31" t="s">
        <v>151</v>
      </c>
      <c r="B90" s="49"/>
      <c r="C90" s="49"/>
      <c r="D90" s="49"/>
      <c r="E90" s="49"/>
      <c r="F90" s="49"/>
      <c r="G90" s="49"/>
    </row>
    <row r="91" spans="1:7" x14ac:dyDescent="0.3">
      <c r="A91" s="3" t="s">
        <v>380</v>
      </c>
      <c r="B91" s="4">
        <f>SUM(B50,B9)</f>
        <v>417058652.81</v>
      </c>
      <c r="C91" s="4">
        <f>SUM(C50,C9)</f>
        <v>169941340.09</v>
      </c>
      <c r="D91" s="4">
        <f>SUM(D50,D9)</f>
        <v>586999992.9000001</v>
      </c>
      <c r="E91" s="4">
        <f>SUM(E50,E9)</f>
        <v>562300310.80999994</v>
      </c>
      <c r="F91" s="4">
        <f>SUM(F50,F9)</f>
        <v>542903877.54999995</v>
      </c>
      <c r="G91" s="4">
        <f>SUM(G50,G9)</f>
        <v>24699682.090000026</v>
      </c>
    </row>
    <row r="92" spans="1:7" x14ac:dyDescent="0.3">
      <c r="A92" s="55"/>
      <c r="B92" s="55"/>
      <c r="C92" s="55"/>
      <c r="D92" s="55"/>
      <c r="E92" s="55"/>
      <c r="F92" s="55"/>
      <c r="G9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9:G50 B9:G9 B90:G91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0:G91 B9:G9 B49:G5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47" zoomScale="75" zoomScaleNormal="75" workbookViewId="0">
      <selection activeCell="D73" sqref="D73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4" t="s">
        <v>385</v>
      </c>
      <c r="B1" s="185"/>
      <c r="C1" s="185"/>
      <c r="D1" s="185"/>
      <c r="E1" s="185"/>
      <c r="F1" s="185"/>
      <c r="G1" s="185"/>
    </row>
    <row r="2" spans="1:7" x14ac:dyDescent="0.3">
      <c r="A2" s="110" t="str">
        <f>'Formato 1'!A2</f>
        <v>Municipio de Cortazar,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386</v>
      </c>
      <c r="B3" s="114"/>
      <c r="C3" s="114"/>
      <c r="D3" s="114"/>
      <c r="E3" s="114"/>
      <c r="F3" s="114"/>
      <c r="G3" s="115"/>
    </row>
    <row r="4" spans="1:7" x14ac:dyDescent="0.3">
      <c r="A4" s="113" t="s">
        <v>387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73" t="s">
        <v>4</v>
      </c>
      <c r="B7" s="181" t="s">
        <v>299</v>
      </c>
      <c r="C7" s="182"/>
      <c r="D7" s="182"/>
      <c r="E7" s="182"/>
      <c r="F7" s="183"/>
      <c r="G7" s="177" t="s">
        <v>388</v>
      </c>
    </row>
    <row r="8" spans="1:7" ht="28.8" x14ac:dyDescent="0.3">
      <c r="A8" s="174"/>
      <c r="B8" s="25" t="s">
        <v>301</v>
      </c>
      <c r="C8" s="7" t="s">
        <v>389</v>
      </c>
      <c r="D8" s="25" t="s">
        <v>303</v>
      </c>
      <c r="E8" s="25" t="s">
        <v>187</v>
      </c>
      <c r="F8" s="32" t="s">
        <v>204</v>
      </c>
      <c r="G8" s="176"/>
    </row>
    <row r="9" spans="1:7" ht="16.5" customHeight="1" x14ac:dyDescent="0.3">
      <c r="A9" s="26" t="s">
        <v>390</v>
      </c>
      <c r="B9" s="30">
        <f>SUM(B10,B19,B27,B37)</f>
        <v>243193201.90000004</v>
      </c>
      <c r="C9" s="30">
        <f t="shared" ref="C9:G9" si="0">SUM(C10,C19,C27,C37)</f>
        <v>37785686.270000003</v>
      </c>
      <c r="D9" s="30">
        <f t="shared" si="0"/>
        <v>280978888.17000002</v>
      </c>
      <c r="E9" s="30">
        <f t="shared" si="0"/>
        <v>262556860.16000003</v>
      </c>
      <c r="F9" s="30">
        <f t="shared" si="0"/>
        <v>260134756.96000004</v>
      </c>
      <c r="G9" s="30">
        <f t="shared" si="0"/>
        <v>18422028.010000009</v>
      </c>
    </row>
    <row r="10" spans="1:7" ht="15" customHeight="1" x14ac:dyDescent="0.3">
      <c r="A10" s="58" t="s">
        <v>391</v>
      </c>
      <c r="B10" s="47">
        <f>SUM(B11:B18)</f>
        <v>131235764.81</v>
      </c>
      <c r="C10" s="47">
        <f t="shared" ref="C10:G10" si="1">SUM(C11:C18)</f>
        <v>39215193.280000001</v>
      </c>
      <c r="D10" s="47">
        <f t="shared" si="1"/>
        <v>170450958.09</v>
      </c>
      <c r="E10" s="47">
        <f t="shared" si="1"/>
        <v>159766426.87</v>
      </c>
      <c r="F10" s="47">
        <f t="shared" si="1"/>
        <v>159045633.46000001</v>
      </c>
      <c r="G10" s="47">
        <f t="shared" si="1"/>
        <v>10684531.220000003</v>
      </c>
    </row>
    <row r="11" spans="1:7" x14ac:dyDescent="0.3">
      <c r="A11" s="77" t="s">
        <v>392</v>
      </c>
      <c r="B11" s="165">
        <v>7546567.9199999999</v>
      </c>
      <c r="C11" s="165">
        <v>-2458180.29</v>
      </c>
      <c r="D11" s="166">
        <v>5088387.63</v>
      </c>
      <c r="E11" s="165">
        <v>4899485</v>
      </c>
      <c r="F11" s="165">
        <v>4851312.4400000004</v>
      </c>
      <c r="G11" s="166">
        <f>+D11-E11</f>
        <v>188902.62999999989</v>
      </c>
    </row>
    <row r="12" spans="1:7" x14ac:dyDescent="0.3">
      <c r="A12" s="77" t="s">
        <v>393</v>
      </c>
      <c r="B12" s="165">
        <v>0</v>
      </c>
      <c r="C12" s="165">
        <v>0</v>
      </c>
      <c r="D12" s="166">
        <v>0</v>
      </c>
      <c r="E12" s="165">
        <v>0</v>
      </c>
      <c r="F12" s="165">
        <v>0</v>
      </c>
      <c r="G12" s="166">
        <f t="shared" ref="G12:G18" si="2">+D12-E12</f>
        <v>0</v>
      </c>
    </row>
    <row r="13" spans="1:7" x14ac:dyDescent="0.3">
      <c r="A13" s="77" t="s">
        <v>394</v>
      </c>
      <c r="B13" s="165">
        <v>15247042.699999999</v>
      </c>
      <c r="C13" s="165">
        <v>3036920.75</v>
      </c>
      <c r="D13" s="166">
        <v>18283963.449999999</v>
      </c>
      <c r="E13" s="165">
        <v>17606737.739999998</v>
      </c>
      <c r="F13" s="165">
        <v>17496923.23</v>
      </c>
      <c r="G13" s="166">
        <f t="shared" si="2"/>
        <v>677225.71000000089</v>
      </c>
    </row>
    <row r="14" spans="1:7" x14ac:dyDescent="0.3">
      <c r="A14" s="77" t="s">
        <v>395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f t="shared" si="2"/>
        <v>0</v>
      </c>
    </row>
    <row r="15" spans="1:7" x14ac:dyDescent="0.3">
      <c r="A15" s="77" t="s">
        <v>396</v>
      </c>
      <c r="B15" s="165">
        <v>48948751.920000002</v>
      </c>
      <c r="C15" s="165">
        <v>11291208.43</v>
      </c>
      <c r="D15" s="166">
        <v>60239960.350000001</v>
      </c>
      <c r="E15" s="165">
        <v>56819703.509999998</v>
      </c>
      <c r="F15" s="165">
        <v>56452882.890000001</v>
      </c>
      <c r="G15" s="166">
        <f t="shared" si="2"/>
        <v>3420256.8400000036</v>
      </c>
    </row>
    <row r="16" spans="1:7" x14ac:dyDescent="0.3">
      <c r="A16" s="77" t="s">
        <v>397</v>
      </c>
      <c r="B16" s="166">
        <v>0</v>
      </c>
      <c r="C16" s="166">
        <v>0</v>
      </c>
      <c r="D16" s="166">
        <v>0</v>
      </c>
      <c r="E16" s="166">
        <v>0</v>
      </c>
      <c r="F16" s="166">
        <v>0</v>
      </c>
      <c r="G16" s="166">
        <f t="shared" si="2"/>
        <v>0</v>
      </c>
    </row>
    <row r="17" spans="1:7" x14ac:dyDescent="0.3">
      <c r="A17" s="77" t="s">
        <v>398</v>
      </c>
      <c r="B17" s="165">
        <v>7253000</v>
      </c>
      <c r="C17" s="165">
        <v>2964562.05</v>
      </c>
      <c r="D17" s="166">
        <v>10217562.050000001</v>
      </c>
      <c r="E17" s="165">
        <v>9631563.1999999993</v>
      </c>
      <c r="F17" s="165">
        <v>9604270.7100000009</v>
      </c>
      <c r="G17" s="166">
        <f t="shared" si="2"/>
        <v>585998.85000000149</v>
      </c>
    </row>
    <row r="18" spans="1:7" x14ac:dyDescent="0.3">
      <c r="A18" s="77" t="s">
        <v>399</v>
      </c>
      <c r="B18" s="165">
        <v>52240402.270000003</v>
      </c>
      <c r="C18" s="165">
        <v>24380682.34</v>
      </c>
      <c r="D18" s="166">
        <v>76621084.609999999</v>
      </c>
      <c r="E18" s="165">
        <v>70808937.420000002</v>
      </c>
      <c r="F18" s="165">
        <v>70640244.189999998</v>
      </c>
      <c r="G18" s="166">
        <f t="shared" si="2"/>
        <v>5812147.1899999976</v>
      </c>
    </row>
    <row r="19" spans="1:7" x14ac:dyDescent="0.3">
      <c r="A19" s="58" t="s">
        <v>400</v>
      </c>
      <c r="B19" s="47">
        <f>SUM(B20:B26)</f>
        <v>108788537.54000001</v>
      </c>
      <c r="C19" s="47">
        <f t="shared" ref="C19:G19" si="3">SUM(C20:C26)</f>
        <v>-1377062.4999999991</v>
      </c>
      <c r="D19" s="47">
        <f t="shared" si="3"/>
        <v>107411475.04000001</v>
      </c>
      <c r="E19" s="47">
        <f t="shared" si="3"/>
        <v>99966040.170000002</v>
      </c>
      <c r="F19" s="47">
        <f t="shared" si="3"/>
        <v>98276121.450000003</v>
      </c>
      <c r="G19" s="47">
        <f t="shared" si="3"/>
        <v>7445434.8700000057</v>
      </c>
    </row>
    <row r="20" spans="1:7" x14ac:dyDescent="0.3">
      <c r="A20" s="77" t="s">
        <v>401</v>
      </c>
      <c r="B20" s="166">
        <v>3507961.82</v>
      </c>
      <c r="C20" s="166">
        <v>-1680394.59</v>
      </c>
      <c r="D20" s="166">
        <v>1827567.23</v>
      </c>
      <c r="E20" s="166">
        <v>1684949.03</v>
      </c>
      <c r="F20" s="166">
        <v>1683082.39</v>
      </c>
      <c r="G20" s="166">
        <f t="shared" ref="G20:G26" si="4">+D20-E20</f>
        <v>142618.19999999995</v>
      </c>
    </row>
    <row r="21" spans="1:7" x14ac:dyDescent="0.3">
      <c r="A21" s="77" t="s">
        <v>402</v>
      </c>
      <c r="B21" s="165">
        <v>63189817.609999999</v>
      </c>
      <c r="C21" s="165">
        <v>7699291.3200000003</v>
      </c>
      <c r="D21" s="166">
        <v>70889108.930000007</v>
      </c>
      <c r="E21" s="165">
        <v>66338291.960000001</v>
      </c>
      <c r="F21" s="165">
        <v>64678158.68</v>
      </c>
      <c r="G21" s="166">
        <f t="shared" si="4"/>
        <v>4550816.9700000063</v>
      </c>
    </row>
    <row r="22" spans="1:7" x14ac:dyDescent="0.3">
      <c r="A22" s="77" t="s">
        <v>403</v>
      </c>
      <c r="B22" s="165">
        <v>648566.18999999994</v>
      </c>
      <c r="C22" s="165">
        <v>-54441.33</v>
      </c>
      <c r="D22" s="166">
        <v>594124.86</v>
      </c>
      <c r="E22" s="165">
        <v>424423.13</v>
      </c>
      <c r="F22" s="165">
        <v>424423.13</v>
      </c>
      <c r="G22" s="166">
        <f t="shared" si="4"/>
        <v>169701.72999999998</v>
      </c>
    </row>
    <row r="23" spans="1:7" x14ac:dyDescent="0.3">
      <c r="A23" s="77" t="s">
        <v>404</v>
      </c>
      <c r="B23" s="165">
        <v>17538927.48</v>
      </c>
      <c r="C23" s="165">
        <v>-5746819.7699999996</v>
      </c>
      <c r="D23" s="166">
        <v>11792107.710000001</v>
      </c>
      <c r="E23" s="165">
        <v>10492399.630000001</v>
      </c>
      <c r="F23" s="165">
        <v>10470538.109999999</v>
      </c>
      <c r="G23" s="166">
        <f t="shared" si="4"/>
        <v>1299708.08</v>
      </c>
    </row>
    <row r="24" spans="1:7" x14ac:dyDescent="0.3">
      <c r="A24" s="77" t="s">
        <v>405</v>
      </c>
      <c r="B24" s="165">
        <v>6582503.1100000003</v>
      </c>
      <c r="C24" s="165">
        <v>-488734.9</v>
      </c>
      <c r="D24" s="166">
        <v>6093768.21</v>
      </c>
      <c r="E24" s="165">
        <v>5927703.29</v>
      </c>
      <c r="F24" s="165">
        <v>5927703.29</v>
      </c>
      <c r="G24" s="166">
        <f t="shared" si="4"/>
        <v>166064.91999999993</v>
      </c>
    </row>
    <row r="25" spans="1:7" x14ac:dyDescent="0.3">
      <c r="A25" s="77" t="s">
        <v>406</v>
      </c>
      <c r="B25" s="165">
        <v>11307064.880000001</v>
      </c>
      <c r="C25" s="165">
        <v>752903.3</v>
      </c>
      <c r="D25" s="166">
        <v>12059968.18</v>
      </c>
      <c r="E25" s="165">
        <v>12010285.43</v>
      </c>
      <c r="F25" s="165">
        <v>12010285.43</v>
      </c>
      <c r="G25" s="166">
        <f t="shared" si="4"/>
        <v>49682.75</v>
      </c>
    </row>
    <row r="26" spans="1:7" x14ac:dyDescent="0.3">
      <c r="A26" s="77" t="s">
        <v>407</v>
      </c>
      <c r="B26" s="166">
        <v>6013696.4500000002</v>
      </c>
      <c r="C26" s="166">
        <v>-1858866.53</v>
      </c>
      <c r="D26" s="166">
        <v>4154829.92</v>
      </c>
      <c r="E26" s="166">
        <v>3087987.7</v>
      </c>
      <c r="F26" s="166">
        <v>3081930.42</v>
      </c>
      <c r="G26" s="166">
        <f t="shared" si="4"/>
        <v>1066842.2199999997</v>
      </c>
    </row>
    <row r="27" spans="1:7" x14ac:dyDescent="0.3">
      <c r="A27" s="58" t="s">
        <v>408</v>
      </c>
      <c r="B27" s="47">
        <f>SUM(B28:B36)</f>
        <v>3168899.55</v>
      </c>
      <c r="C27" s="47">
        <f t="shared" ref="C27:G27" si="5">SUM(C28:C36)</f>
        <v>-52444.509999999951</v>
      </c>
      <c r="D27" s="47">
        <f t="shared" si="5"/>
        <v>3116455.04</v>
      </c>
      <c r="E27" s="47">
        <f t="shared" si="5"/>
        <v>2824393.12</v>
      </c>
      <c r="F27" s="47">
        <f t="shared" si="5"/>
        <v>2813002.0500000003</v>
      </c>
      <c r="G27" s="47">
        <f t="shared" si="5"/>
        <v>292061.92000000004</v>
      </c>
    </row>
    <row r="28" spans="1:7" x14ac:dyDescent="0.3">
      <c r="A28" s="80" t="s">
        <v>409</v>
      </c>
      <c r="B28" s="165">
        <v>1908591.79</v>
      </c>
      <c r="C28" s="165">
        <v>-747557.22</v>
      </c>
      <c r="D28" s="166">
        <v>1161034.57</v>
      </c>
      <c r="E28" s="165">
        <v>962844.23</v>
      </c>
      <c r="F28" s="165">
        <v>951453.16</v>
      </c>
      <c r="G28" s="166">
        <f t="shared" ref="G28:G36" si="6">+D28-E28</f>
        <v>198190.34000000008</v>
      </c>
    </row>
    <row r="29" spans="1:7" x14ac:dyDescent="0.3">
      <c r="A29" s="77" t="s">
        <v>410</v>
      </c>
      <c r="B29" s="165">
        <v>0</v>
      </c>
      <c r="C29" s="165">
        <v>1138967</v>
      </c>
      <c r="D29" s="166">
        <v>1138967</v>
      </c>
      <c r="E29" s="165">
        <v>1138967</v>
      </c>
      <c r="F29" s="165">
        <v>1138967</v>
      </c>
      <c r="G29" s="166">
        <f t="shared" si="6"/>
        <v>0</v>
      </c>
    </row>
    <row r="30" spans="1:7" x14ac:dyDescent="0.3">
      <c r="A30" s="77" t="s">
        <v>411</v>
      </c>
      <c r="B30" s="166">
        <v>0</v>
      </c>
      <c r="C30" s="166">
        <v>0</v>
      </c>
      <c r="D30" s="166">
        <v>0</v>
      </c>
      <c r="E30" s="166">
        <v>0</v>
      </c>
      <c r="F30" s="166">
        <v>0</v>
      </c>
      <c r="G30" s="166">
        <f t="shared" si="6"/>
        <v>0</v>
      </c>
    </row>
    <row r="31" spans="1:7" x14ac:dyDescent="0.3">
      <c r="A31" s="77" t="s">
        <v>412</v>
      </c>
      <c r="B31" s="166">
        <v>0</v>
      </c>
      <c r="C31" s="166">
        <v>0</v>
      </c>
      <c r="D31" s="166">
        <v>0</v>
      </c>
      <c r="E31" s="166">
        <v>0</v>
      </c>
      <c r="F31" s="166">
        <v>0</v>
      </c>
      <c r="G31" s="166">
        <f t="shared" si="6"/>
        <v>0</v>
      </c>
    </row>
    <row r="32" spans="1:7" x14ac:dyDescent="0.3">
      <c r="A32" s="77" t="s">
        <v>413</v>
      </c>
      <c r="B32" s="166">
        <v>0</v>
      </c>
      <c r="C32" s="166">
        <v>0</v>
      </c>
      <c r="D32" s="166">
        <v>0</v>
      </c>
      <c r="E32" s="166">
        <v>0</v>
      </c>
      <c r="F32" s="166">
        <v>0</v>
      </c>
      <c r="G32" s="166">
        <f t="shared" si="6"/>
        <v>0</v>
      </c>
    </row>
    <row r="33" spans="1:7" ht="14.4" customHeight="1" x14ac:dyDescent="0.3">
      <c r="A33" s="77" t="s">
        <v>414</v>
      </c>
      <c r="B33" s="166">
        <v>0</v>
      </c>
      <c r="C33" s="166">
        <v>0</v>
      </c>
      <c r="D33" s="166">
        <v>0</v>
      </c>
      <c r="E33" s="166">
        <v>0</v>
      </c>
      <c r="F33" s="166">
        <v>0</v>
      </c>
      <c r="G33" s="166">
        <f t="shared" si="6"/>
        <v>0</v>
      </c>
    </row>
    <row r="34" spans="1:7" ht="14.4" customHeight="1" x14ac:dyDescent="0.3">
      <c r="A34" s="77" t="s">
        <v>415</v>
      </c>
      <c r="B34" s="165">
        <v>1260307.76</v>
      </c>
      <c r="C34" s="165">
        <v>-443854.29</v>
      </c>
      <c r="D34" s="166">
        <v>816453.47</v>
      </c>
      <c r="E34" s="165">
        <v>722581.89</v>
      </c>
      <c r="F34" s="165">
        <v>722581.89</v>
      </c>
      <c r="G34" s="166">
        <f t="shared" si="6"/>
        <v>93871.579999999958</v>
      </c>
    </row>
    <row r="35" spans="1:7" ht="14.4" customHeight="1" x14ac:dyDescent="0.3">
      <c r="A35" s="77" t="s">
        <v>416</v>
      </c>
      <c r="B35" s="166">
        <v>0</v>
      </c>
      <c r="C35" s="166">
        <v>0</v>
      </c>
      <c r="D35" s="166">
        <v>0</v>
      </c>
      <c r="E35" s="166">
        <v>0</v>
      </c>
      <c r="F35" s="166">
        <v>0</v>
      </c>
      <c r="G35" s="166">
        <f t="shared" si="6"/>
        <v>0</v>
      </c>
    </row>
    <row r="36" spans="1:7" ht="14.4" customHeight="1" x14ac:dyDescent="0.3">
      <c r="A36" s="77" t="s">
        <v>417</v>
      </c>
      <c r="B36" s="166">
        <v>0</v>
      </c>
      <c r="C36" s="166">
        <v>0</v>
      </c>
      <c r="D36" s="166">
        <v>0</v>
      </c>
      <c r="E36" s="166">
        <v>0</v>
      </c>
      <c r="F36" s="166">
        <v>0</v>
      </c>
      <c r="G36" s="166">
        <f t="shared" si="6"/>
        <v>0</v>
      </c>
    </row>
    <row r="37" spans="1:7" ht="14.4" customHeight="1" x14ac:dyDescent="0.3">
      <c r="A37" s="59" t="s">
        <v>418</v>
      </c>
      <c r="B37" s="47">
        <f>SUM(B38:B41)</f>
        <v>0</v>
      </c>
      <c r="C37" s="47">
        <f t="shared" ref="C37:G37" si="7">SUM(C38:C41)</f>
        <v>0</v>
      </c>
      <c r="D37" s="47">
        <f t="shared" si="7"/>
        <v>0</v>
      </c>
      <c r="E37" s="47">
        <f t="shared" si="7"/>
        <v>0</v>
      </c>
      <c r="F37" s="47">
        <f t="shared" si="7"/>
        <v>0</v>
      </c>
      <c r="G37" s="47">
        <f t="shared" si="7"/>
        <v>0</v>
      </c>
    </row>
    <row r="38" spans="1:7" x14ac:dyDescent="0.3">
      <c r="A38" s="80" t="s">
        <v>419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420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421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423</v>
      </c>
      <c r="B43" s="4">
        <f>SUM(B44,B53,B61,B71)</f>
        <v>173865450.91000003</v>
      </c>
      <c r="C43" s="4">
        <f t="shared" ref="C43:G43" si="8">SUM(C44,C53,C61,C71)</f>
        <v>132155653.82000001</v>
      </c>
      <c r="D43" s="4">
        <f t="shared" si="8"/>
        <v>306021104.73000002</v>
      </c>
      <c r="E43" s="4">
        <f t="shared" si="8"/>
        <v>299743450.64999998</v>
      </c>
      <c r="F43" s="4">
        <f t="shared" si="8"/>
        <v>282769120.58999997</v>
      </c>
      <c r="G43" s="4">
        <f t="shared" si="8"/>
        <v>6277654.0800000224</v>
      </c>
    </row>
    <row r="44" spans="1:7" x14ac:dyDescent="0.3">
      <c r="A44" s="58" t="s">
        <v>391</v>
      </c>
      <c r="B44" s="47">
        <f>SUM(B45:B52)</f>
        <v>78341502.790000007</v>
      </c>
      <c r="C44" s="47">
        <f t="shared" ref="C44:G44" si="9">SUM(C45:C52)</f>
        <v>109076009.59</v>
      </c>
      <c r="D44" s="47">
        <f t="shared" si="9"/>
        <v>187417512.38000003</v>
      </c>
      <c r="E44" s="47">
        <f t="shared" si="9"/>
        <v>187417482.40000001</v>
      </c>
      <c r="F44" s="47">
        <f t="shared" si="9"/>
        <v>172598974.24000001</v>
      </c>
      <c r="G44" s="47">
        <f t="shared" si="9"/>
        <v>29.980000019073486</v>
      </c>
    </row>
    <row r="45" spans="1:7" x14ac:dyDescent="0.3">
      <c r="A45" s="80" t="s">
        <v>392</v>
      </c>
      <c r="B45" s="166">
        <v>0</v>
      </c>
      <c r="C45" s="166">
        <v>2120328.33</v>
      </c>
      <c r="D45" s="166">
        <v>2120328.33</v>
      </c>
      <c r="E45" s="166">
        <v>2120328.33</v>
      </c>
      <c r="F45" s="166">
        <v>2120328.33</v>
      </c>
      <c r="G45" s="166">
        <f t="shared" ref="G45:G52" si="10">+D45-E45</f>
        <v>0</v>
      </c>
    </row>
    <row r="46" spans="1:7" x14ac:dyDescent="0.3">
      <c r="A46" s="80" t="s">
        <v>393</v>
      </c>
      <c r="B46" s="166">
        <v>0</v>
      </c>
      <c r="C46" s="166">
        <v>0</v>
      </c>
      <c r="D46" s="166">
        <v>0</v>
      </c>
      <c r="E46" s="166">
        <v>0</v>
      </c>
      <c r="F46" s="166">
        <v>0</v>
      </c>
      <c r="G46" s="166">
        <f t="shared" si="10"/>
        <v>0</v>
      </c>
    </row>
    <row r="47" spans="1:7" x14ac:dyDescent="0.3">
      <c r="A47" s="80" t="s">
        <v>394</v>
      </c>
      <c r="B47" s="165">
        <v>600000</v>
      </c>
      <c r="C47" s="165">
        <v>2197725.96</v>
      </c>
      <c r="D47" s="166">
        <v>2797725.96</v>
      </c>
      <c r="E47" s="165">
        <v>2797725.96</v>
      </c>
      <c r="F47" s="165">
        <v>2797725.96</v>
      </c>
      <c r="G47" s="166">
        <f t="shared" si="10"/>
        <v>0</v>
      </c>
    </row>
    <row r="48" spans="1:7" x14ac:dyDescent="0.3">
      <c r="A48" s="80" t="s">
        <v>395</v>
      </c>
      <c r="B48" s="166">
        <v>0</v>
      </c>
      <c r="C48" s="166">
        <v>0</v>
      </c>
      <c r="D48" s="166">
        <v>0</v>
      </c>
      <c r="E48" s="166">
        <v>0</v>
      </c>
      <c r="F48" s="166">
        <v>0</v>
      </c>
      <c r="G48" s="166">
        <f t="shared" si="10"/>
        <v>0</v>
      </c>
    </row>
    <row r="49" spans="1:7" x14ac:dyDescent="0.3">
      <c r="A49" s="80" t="s">
        <v>396</v>
      </c>
      <c r="B49" s="165">
        <v>0</v>
      </c>
      <c r="C49" s="165">
        <v>3445387.68</v>
      </c>
      <c r="D49" s="166">
        <v>3445387.68</v>
      </c>
      <c r="E49" s="165">
        <v>3445387.68</v>
      </c>
      <c r="F49" s="165">
        <v>3445387.68</v>
      </c>
      <c r="G49" s="166">
        <f t="shared" si="10"/>
        <v>0</v>
      </c>
    </row>
    <row r="50" spans="1:7" x14ac:dyDescent="0.3">
      <c r="A50" s="80" t="s">
        <v>397</v>
      </c>
      <c r="B50" s="166">
        <v>0</v>
      </c>
      <c r="C50" s="166">
        <v>0</v>
      </c>
      <c r="D50" s="166">
        <v>0</v>
      </c>
      <c r="E50" s="166">
        <v>0</v>
      </c>
      <c r="F50" s="166">
        <v>0</v>
      </c>
      <c r="G50" s="166">
        <f t="shared" si="10"/>
        <v>0</v>
      </c>
    </row>
    <row r="51" spans="1:7" x14ac:dyDescent="0.3">
      <c r="A51" s="80" t="s">
        <v>398</v>
      </c>
      <c r="B51" s="165">
        <v>77741502.790000007</v>
      </c>
      <c r="C51" s="165">
        <v>96135224.790000007</v>
      </c>
      <c r="D51" s="166">
        <v>173876727.58000001</v>
      </c>
      <c r="E51" s="165">
        <v>173876697.59999999</v>
      </c>
      <c r="F51" s="165">
        <v>159058189.44</v>
      </c>
      <c r="G51" s="166">
        <f t="shared" si="10"/>
        <v>29.980000019073486</v>
      </c>
    </row>
    <row r="52" spans="1:7" x14ac:dyDescent="0.3">
      <c r="A52" s="80" t="s">
        <v>399</v>
      </c>
      <c r="B52" s="166">
        <v>0</v>
      </c>
      <c r="C52" s="166">
        <v>5177342.83</v>
      </c>
      <c r="D52" s="166">
        <v>5177342.83</v>
      </c>
      <c r="E52" s="166">
        <v>5177342.83</v>
      </c>
      <c r="F52" s="166">
        <v>5177342.83</v>
      </c>
      <c r="G52" s="166">
        <f t="shared" si="10"/>
        <v>0</v>
      </c>
    </row>
    <row r="53" spans="1:7" x14ac:dyDescent="0.3">
      <c r="A53" s="58" t="s">
        <v>400</v>
      </c>
      <c r="B53" s="47">
        <f>SUM(B54:B60)</f>
        <v>95423948.120000005</v>
      </c>
      <c r="C53" s="47">
        <f t="shared" ref="C53:G53" si="11">SUM(C54:C60)</f>
        <v>13893076.890000001</v>
      </c>
      <c r="D53" s="47">
        <f t="shared" si="11"/>
        <v>109317025.01000002</v>
      </c>
      <c r="E53" s="47">
        <f t="shared" si="11"/>
        <v>103039400.91</v>
      </c>
      <c r="F53" s="47">
        <f t="shared" si="11"/>
        <v>100883579.01000002</v>
      </c>
      <c r="G53" s="47">
        <f t="shared" si="11"/>
        <v>6277624.1000000034</v>
      </c>
    </row>
    <row r="54" spans="1:7" x14ac:dyDescent="0.3">
      <c r="A54" s="80" t="s">
        <v>401</v>
      </c>
      <c r="B54" s="165">
        <v>0</v>
      </c>
      <c r="C54" s="165">
        <v>769559.81</v>
      </c>
      <c r="D54" s="166">
        <v>769559.81</v>
      </c>
      <c r="E54" s="165">
        <v>769559.81</v>
      </c>
      <c r="F54" s="165">
        <v>769559.81</v>
      </c>
      <c r="G54" s="166">
        <f t="shared" ref="G54:G60" si="12">+D54-E54</f>
        <v>0</v>
      </c>
    </row>
    <row r="55" spans="1:7" x14ac:dyDescent="0.3">
      <c r="A55" s="80" t="s">
        <v>402</v>
      </c>
      <c r="B55" s="165">
        <v>94033545.939999998</v>
      </c>
      <c r="C55" s="165">
        <v>732245.83</v>
      </c>
      <c r="D55" s="166">
        <v>94765791.769999996</v>
      </c>
      <c r="E55" s="165">
        <v>88579151.849999994</v>
      </c>
      <c r="F55" s="165">
        <v>86423329.950000003</v>
      </c>
      <c r="G55" s="166">
        <f t="shared" si="12"/>
        <v>6186639.9200000018</v>
      </c>
    </row>
    <row r="56" spans="1:7" x14ac:dyDescent="0.3">
      <c r="A56" s="80" t="s">
        <v>403</v>
      </c>
      <c r="B56" s="166">
        <v>0</v>
      </c>
      <c r="C56" s="166">
        <v>116782.61</v>
      </c>
      <c r="D56" s="166">
        <v>116782.61</v>
      </c>
      <c r="E56" s="166">
        <v>116782.61</v>
      </c>
      <c r="F56" s="166">
        <v>116782.61</v>
      </c>
      <c r="G56" s="166">
        <f t="shared" si="12"/>
        <v>0</v>
      </c>
    </row>
    <row r="57" spans="1:7" x14ac:dyDescent="0.3">
      <c r="A57" s="81" t="s">
        <v>404</v>
      </c>
      <c r="B57" s="165">
        <v>862402.18</v>
      </c>
      <c r="C57" s="165">
        <v>8246913.7800000003</v>
      </c>
      <c r="D57" s="166">
        <v>9109315.9600000009</v>
      </c>
      <c r="E57" s="165">
        <v>9077848.6799999997</v>
      </c>
      <c r="F57" s="165">
        <v>9077848.6799999997</v>
      </c>
      <c r="G57" s="166">
        <f t="shared" si="12"/>
        <v>31467.280000001192</v>
      </c>
    </row>
    <row r="58" spans="1:7" x14ac:dyDescent="0.3">
      <c r="A58" s="80" t="s">
        <v>405</v>
      </c>
      <c r="B58" s="166">
        <v>0</v>
      </c>
      <c r="C58" s="166">
        <v>357947.65</v>
      </c>
      <c r="D58" s="166">
        <v>357947.65</v>
      </c>
      <c r="E58" s="166">
        <v>357947.65</v>
      </c>
      <c r="F58" s="166">
        <v>357947.65</v>
      </c>
      <c r="G58" s="166">
        <f t="shared" si="12"/>
        <v>0</v>
      </c>
    </row>
    <row r="59" spans="1:7" x14ac:dyDescent="0.3">
      <c r="A59" s="80" t="s">
        <v>406</v>
      </c>
      <c r="B59" s="165">
        <v>228000</v>
      </c>
      <c r="C59" s="165">
        <v>170122.43</v>
      </c>
      <c r="D59" s="166">
        <v>398122.43</v>
      </c>
      <c r="E59" s="165">
        <v>398122.43</v>
      </c>
      <c r="F59" s="165">
        <v>398122.43</v>
      </c>
      <c r="G59" s="166">
        <f t="shared" si="12"/>
        <v>0</v>
      </c>
    </row>
    <row r="60" spans="1:7" x14ac:dyDescent="0.3">
      <c r="A60" s="80" t="s">
        <v>407</v>
      </c>
      <c r="B60" s="166">
        <v>300000</v>
      </c>
      <c r="C60" s="166">
        <v>3499504.78</v>
      </c>
      <c r="D60" s="166">
        <v>3799504.78</v>
      </c>
      <c r="E60" s="166">
        <v>3739987.88</v>
      </c>
      <c r="F60" s="47">
        <v>3739987.88</v>
      </c>
      <c r="G60" s="166">
        <f t="shared" si="12"/>
        <v>59516.899999999907</v>
      </c>
    </row>
    <row r="61" spans="1:7" x14ac:dyDescent="0.3">
      <c r="A61" s="58" t="s">
        <v>408</v>
      </c>
      <c r="B61" s="47">
        <f>SUM(B62:B70)</f>
        <v>100000</v>
      </c>
      <c r="C61" s="47">
        <f t="shared" ref="C61:G61" si="13">SUM(C62:C70)</f>
        <v>9186567.3399999999</v>
      </c>
      <c r="D61" s="47">
        <f t="shared" si="13"/>
        <v>9286567.3399999999</v>
      </c>
      <c r="E61" s="47">
        <f t="shared" si="13"/>
        <v>9286567.3399999999</v>
      </c>
      <c r="F61" s="47">
        <f t="shared" si="13"/>
        <v>9286567.3399999999</v>
      </c>
      <c r="G61" s="47">
        <f t="shared" si="13"/>
        <v>0</v>
      </c>
    </row>
    <row r="62" spans="1:7" x14ac:dyDescent="0.3">
      <c r="A62" s="80" t="s">
        <v>409</v>
      </c>
      <c r="B62" s="166">
        <v>0</v>
      </c>
      <c r="C62" s="166">
        <v>348182.27</v>
      </c>
      <c r="D62" s="166">
        <v>348182.27</v>
      </c>
      <c r="E62" s="166">
        <v>348182.27</v>
      </c>
      <c r="F62" s="47">
        <v>348182.27</v>
      </c>
      <c r="G62" s="166">
        <f t="shared" ref="G62:G70" si="14">+D62-E62</f>
        <v>0</v>
      </c>
    </row>
    <row r="63" spans="1:7" x14ac:dyDescent="0.3">
      <c r="A63" s="80" t="s">
        <v>410</v>
      </c>
      <c r="B63" s="165">
        <v>0</v>
      </c>
      <c r="C63" s="165">
        <v>8447088.9399999995</v>
      </c>
      <c r="D63" s="166">
        <v>8447088.9399999995</v>
      </c>
      <c r="E63" s="165">
        <v>8447088.9399999995</v>
      </c>
      <c r="F63" s="165">
        <v>8447088.9399999995</v>
      </c>
      <c r="G63" s="166">
        <f t="shared" si="14"/>
        <v>0</v>
      </c>
    </row>
    <row r="64" spans="1:7" x14ac:dyDescent="0.3">
      <c r="A64" s="80" t="s">
        <v>411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166">
        <f t="shared" si="14"/>
        <v>0</v>
      </c>
    </row>
    <row r="65" spans="1:7" x14ac:dyDescent="0.3">
      <c r="A65" s="80" t="s">
        <v>412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166">
        <f t="shared" si="14"/>
        <v>0</v>
      </c>
    </row>
    <row r="66" spans="1:7" x14ac:dyDescent="0.3">
      <c r="A66" s="80" t="s">
        <v>413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166">
        <f t="shared" si="14"/>
        <v>0</v>
      </c>
    </row>
    <row r="67" spans="1:7" x14ac:dyDescent="0.3">
      <c r="A67" s="80" t="s">
        <v>414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166">
        <f t="shared" si="14"/>
        <v>0</v>
      </c>
    </row>
    <row r="68" spans="1:7" x14ac:dyDescent="0.3">
      <c r="A68" s="80" t="s">
        <v>415</v>
      </c>
      <c r="B68" s="47">
        <v>100000</v>
      </c>
      <c r="C68" s="47">
        <v>391296.13</v>
      </c>
      <c r="D68" s="47">
        <v>491296.13</v>
      </c>
      <c r="E68" s="47">
        <v>491296.13</v>
      </c>
      <c r="F68" s="47">
        <v>491296.13</v>
      </c>
      <c r="G68" s="166">
        <f t="shared" si="14"/>
        <v>0</v>
      </c>
    </row>
    <row r="69" spans="1:7" x14ac:dyDescent="0.3">
      <c r="A69" s="80" t="s">
        <v>416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166">
        <f t="shared" si="14"/>
        <v>0</v>
      </c>
    </row>
    <row r="70" spans="1:7" x14ac:dyDescent="0.3">
      <c r="A70" s="80" t="s">
        <v>417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166">
        <f t="shared" si="14"/>
        <v>0</v>
      </c>
    </row>
    <row r="71" spans="1:7" x14ac:dyDescent="0.3">
      <c r="A71" s="59" t="s">
        <v>418</v>
      </c>
      <c r="B71" s="47">
        <f>SUM(B72:B75)</f>
        <v>0</v>
      </c>
      <c r="C71" s="47">
        <f t="shared" ref="C71:G71" si="15">SUM(C72:C75)</f>
        <v>0</v>
      </c>
      <c r="D71" s="47">
        <f t="shared" si="15"/>
        <v>0</v>
      </c>
      <c r="E71" s="47">
        <f t="shared" si="15"/>
        <v>0</v>
      </c>
      <c r="F71" s="47">
        <f t="shared" si="15"/>
        <v>0</v>
      </c>
      <c r="G71" s="47">
        <f t="shared" si="15"/>
        <v>0</v>
      </c>
    </row>
    <row r="72" spans="1:7" x14ac:dyDescent="0.3">
      <c r="A72" s="80" t="s">
        <v>419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420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422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380</v>
      </c>
      <c r="B77" s="4">
        <f>B43+B9</f>
        <v>417058652.81000006</v>
      </c>
      <c r="C77" s="4">
        <f t="shared" ref="C77:G77" si="16">C43+C9</f>
        <v>169941340.09</v>
      </c>
      <c r="D77" s="4">
        <f t="shared" si="16"/>
        <v>586999992.9000001</v>
      </c>
      <c r="E77" s="4">
        <f t="shared" si="16"/>
        <v>562300310.80999994</v>
      </c>
      <c r="F77" s="4">
        <f t="shared" si="16"/>
        <v>542903877.54999995</v>
      </c>
      <c r="G77" s="4">
        <f t="shared" si="16"/>
        <v>24699682.090000033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54:G60 C9:G18 C20:G26 C28:G36 C43:G52 C62:G70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1 B7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75" zoomScaleNormal="75" workbookViewId="0">
      <selection activeCell="B22" sqref="B22:F2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8" t="s">
        <v>424</v>
      </c>
      <c r="B1" s="170"/>
      <c r="C1" s="170"/>
      <c r="D1" s="170"/>
      <c r="E1" s="170"/>
      <c r="F1" s="170"/>
      <c r="G1" s="171"/>
    </row>
    <row r="2" spans="1:7" x14ac:dyDescent="0.3">
      <c r="A2" s="110" t="str">
        <f>'Formato 1'!A2</f>
        <v>Municipio de Cortazar,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297</v>
      </c>
      <c r="B3" s="114"/>
      <c r="C3" s="114"/>
      <c r="D3" s="114"/>
      <c r="E3" s="114"/>
      <c r="F3" s="114"/>
      <c r="G3" s="115"/>
    </row>
    <row r="4" spans="1:7" x14ac:dyDescent="0.3">
      <c r="A4" s="113" t="s">
        <v>425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73" t="s">
        <v>426</v>
      </c>
      <c r="B7" s="176" t="s">
        <v>299</v>
      </c>
      <c r="C7" s="176"/>
      <c r="D7" s="176"/>
      <c r="E7" s="176"/>
      <c r="F7" s="176"/>
      <c r="G7" s="176" t="s">
        <v>300</v>
      </c>
    </row>
    <row r="8" spans="1:7" ht="28.8" x14ac:dyDescent="0.3">
      <c r="A8" s="174"/>
      <c r="B8" s="7" t="s">
        <v>301</v>
      </c>
      <c r="C8" s="33" t="s">
        <v>389</v>
      </c>
      <c r="D8" s="33" t="s">
        <v>232</v>
      </c>
      <c r="E8" s="33" t="s">
        <v>187</v>
      </c>
      <c r="F8" s="33" t="s">
        <v>204</v>
      </c>
      <c r="G8" s="186"/>
    </row>
    <row r="9" spans="1:7" ht="15.75" customHeight="1" x14ac:dyDescent="0.3">
      <c r="A9" s="26" t="s">
        <v>427</v>
      </c>
      <c r="B9" s="119">
        <f>SUM(B10,B11,B12,B15,B16,B19)</f>
        <v>114291796.79000001</v>
      </c>
      <c r="C9" s="119">
        <f t="shared" ref="C9:G9" si="0">SUM(C10,C11,C12,C15,C16,C19)</f>
        <v>-21247513.440000001</v>
      </c>
      <c r="D9" s="119">
        <f t="shared" si="0"/>
        <v>93044283.349999994</v>
      </c>
      <c r="E9" s="119">
        <f t="shared" si="0"/>
        <v>89285224.239999995</v>
      </c>
      <c r="F9" s="119">
        <f t="shared" si="0"/>
        <v>89202160.890000001</v>
      </c>
      <c r="G9" s="119">
        <f t="shared" si="0"/>
        <v>3759059.1099999994</v>
      </c>
    </row>
    <row r="10" spans="1:7" x14ac:dyDescent="0.3">
      <c r="A10" s="58" t="s">
        <v>428</v>
      </c>
      <c r="B10" s="167">
        <v>114291796.79000001</v>
      </c>
      <c r="C10" s="167">
        <v>-21247513.440000001</v>
      </c>
      <c r="D10" s="168">
        <v>93044283.349999994</v>
      </c>
      <c r="E10" s="167">
        <v>89285224.239999995</v>
      </c>
      <c r="F10" s="167">
        <v>89202160.890000001</v>
      </c>
      <c r="G10" s="76">
        <f>D10-E10</f>
        <v>3759059.1099999994</v>
      </c>
    </row>
    <row r="11" spans="1:7" ht="15.75" customHeight="1" x14ac:dyDescent="0.3">
      <c r="A11" s="58" t="s">
        <v>429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430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431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432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433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434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435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436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437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438</v>
      </c>
      <c r="B21" s="119">
        <f>SUM(B22,B23,B24,B27,B28,B31)</f>
        <v>60593918.369999997</v>
      </c>
      <c r="C21" s="119">
        <f t="shared" ref="C21:F21" si="4">SUM(C22,C23,C24,C27,C28,C31)</f>
        <v>21412472.57</v>
      </c>
      <c r="D21" s="119">
        <f t="shared" si="4"/>
        <v>82006390.939999998</v>
      </c>
      <c r="E21" s="119">
        <f t="shared" si="4"/>
        <v>82006390.939999998</v>
      </c>
      <c r="F21" s="119">
        <f t="shared" si="4"/>
        <v>82006390.939999998</v>
      </c>
      <c r="G21" s="119">
        <f>SUM(G22,G23,G24,G27,G28,G31)</f>
        <v>0</v>
      </c>
    </row>
    <row r="22" spans="1:7" x14ac:dyDescent="0.3">
      <c r="A22" s="58" t="s">
        <v>428</v>
      </c>
      <c r="B22" s="167">
        <v>60593918.369999997</v>
      </c>
      <c r="C22" s="167">
        <v>21412472.57</v>
      </c>
      <c r="D22" s="168">
        <v>82006390.939999998</v>
      </c>
      <c r="E22" s="167">
        <v>82006390.939999998</v>
      </c>
      <c r="F22" s="167">
        <v>82006390.939999998</v>
      </c>
      <c r="G22" s="76">
        <f t="shared" ref="G22:G31" si="5">D22-E22</f>
        <v>0</v>
      </c>
    </row>
    <row r="23" spans="1:7" x14ac:dyDescent="0.3">
      <c r="A23" s="58" t="s">
        <v>429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430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433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434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436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437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439</v>
      </c>
      <c r="B33" s="119">
        <f>B21+B9</f>
        <v>174885715.16</v>
      </c>
      <c r="C33" s="119">
        <f t="shared" ref="C33:G33" si="8">C21+C9</f>
        <v>164959.12999999896</v>
      </c>
      <c r="D33" s="119">
        <f t="shared" si="8"/>
        <v>175050674.28999999</v>
      </c>
      <c r="E33" s="119">
        <f t="shared" si="8"/>
        <v>171291615.18000001</v>
      </c>
      <c r="F33" s="119">
        <f t="shared" si="8"/>
        <v>171208551.82999998</v>
      </c>
      <c r="G33" s="119">
        <f t="shared" si="8"/>
        <v>3759059.1099999994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Compu 1</cp:lastModifiedBy>
  <cp:revision/>
  <dcterms:created xsi:type="dcterms:W3CDTF">2023-03-16T22:14:51Z</dcterms:created>
  <dcterms:modified xsi:type="dcterms:W3CDTF">2025-02-05T03:58:51Z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