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be78937ce7c5c05b/CORTAZAR 24 - 27/Cuenta Publica/2024/4o trim 2024 M09/"/>
    </mc:Choice>
  </mc:AlternateContent>
  <xr:revisionPtr revIDLastSave="64" documentId="13_ncr:1_{CA54B3BC-1E1A-4D2A-9EAD-84584DC67F0E}" xr6:coauthVersionLast="47" xr6:coauthVersionMax="47" xr10:uidLastSave="{B80F145A-58F0-433C-8194-258855F47055}"/>
  <bookViews>
    <workbookView xWindow="-108" yWindow="-108" windowWidth="23256" windowHeight="12456" tabRatio="782" activeTab="3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I136" i="1"/>
  <c r="H136" i="1"/>
  <c r="G136" i="1"/>
  <c r="F136" i="1"/>
  <c r="E136" i="1"/>
  <c r="D136" i="1"/>
  <c r="C136" i="1"/>
  <c r="I151" i="1" l="1"/>
  <c r="I150" i="1"/>
  <c r="I149" i="1"/>
  <c r="I147" i="1"/>
  <c r="I146" i="1"/>
  <c r="I145" i="1"/>
  <c r="I144" i="1"/>
  <c r="I143" i="1"/>
  <c r="I142" i="1"/>
  <c r="I141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78" i="1"/>
  <c r="H78" i="1"/>
  <c r="G78" i="1"/>
  <c r="F78" i="1"/>
  <c r="E78" i="1"/>
  <c r="D78" i="1"/>
  <c r="C78" i="1"/>
  <c r="I62" i="1"/>
  <c r="H62" i="1"/>
  <c r="G62" i="1"/>
  <c r="F62" i="1"/>
  <c r="E62" i="1"/>
  <c r="D62" i="1"/>
  <c r="C62" i="1"/>
  <c r="I53" i="1" l="1"/>
  <c r="I54" i="1"/>
  <c r="I55" i="1"/>
  <c r="I56" i="1"/>
  <c r="I57" i="1"/>
  <c r="I58" i="1"/>
  <c r="I59" i="1"/>
  <c r="I60" i="1"/>
  <c r="I61" i="1"/>
  <c r="I63" i="1"/>
  <c r="I64" i="1"/>
  <c r="I65" i="1"/>
  <c r="I67" i="1"/>
  <c r="I68" i="1"/>
  <c r="I69" i="1"/>
  <c r="I70" i="1"/>
  <c r="I71" i="1"/>
  <c r="I72" i="1"/>
  <c r="I73" i="1"/>
  <c r="I80" i="1"/>
  <c r="I79" i="1"/>
  <c r="H159" i="1"/>
  <c r="H158" i="1"/>
  <c r="H157" i="1"/>
  <c r="H156" i="1"/>
  <c r="H155" i="1"/>
  <c r="H154" i="1"/>
  <c r="H153" i="1"/>
  <c r="H151" i="1"/>
  <c r="I148" i="1" s="1"/>
  <c r="H150" i="1"/>
  <c r="H149" i="1"/>
  <c r="H148" i="1" s="1"/>
  <c r="G148" i="1"/>
  <c r="F148" i="1"/>
  <c r="E148" i="1"/>
  <c r="D148" i="1"/>
  <c r="D87" i="1" s="1"/>
  <c r="D161" i="1" s="1"/>
  <c r="H147" i="1"/>
  <c r="I140" i="1" s="1"/>
  <c r="H146" i="1"/>
  <c r="H145" i="1"/>
  <c r="H144" i="1"/>
  <c r="H143" i="1"/>
  <c r="H142" i="1"/>
  <c r="H141" i="1"/>
  <c r="G140" i="1"/>
  <c r="F140" i="1"/>
  <c r="E140" i="1"/>
  <c r="D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G126" i="1"/>
  <c r="F126" i="1"/>
  <c r="E126" i="1"/>
  <c r="E87" i="1" s="1"/>
  <c r="E161" i="1" s="1"/>
  <c r="D126" i="1"/>
  <c r="H125" i="1"/>
  <c r="H124" i="1"/>
  <c r="H123" i="1"/>
  <c r="H122" i="1"/>
  <c r="H121" i="1"/>
  <c r="H120" i="1"/>
  <c r="H119" i="1"/>
  <c r="H118" i="1"/>
  <c r="H117" i="1"/>
  <c r="G116" i="1"/>
  <c r="F116" i="1"/>
  <c r="E116" i="1"/>
  <c r="D116" i="1"/>
  <c r="H115" i="1"/>
  <c r="H114" i="1"/>
  <c r="H113" i="1"/>
  <c r="H112" i="1"/>
  <c r="H111" i="1"/>
  <c r="H110" i="1"/>
  <c r="H109" i="1"/>
  <c r="H108" i="1"/>
  <c r="H107" i="1"/>
  <c r="G106" i="1"/>
  <c r="F106" i="1"/>
  <c r="E106" i="1"/>
  <c r="D106" i="1"/>
  <c r="H105" i="1"/>
  <c r="H104" i="1"/>
  <c r="H103" i="1"/>
  <c r="H102" i="1"/>
  <c r="H101" i="1"/>
  <c r="H100" i="1"/>
  <c r="H99" i="1"/>
  <c r="H98" i="1"/>
  <c r="H97" i="1"/>
  <c r="G96" i="1"/>
  <c r="F96" i="1"/>
  <c r="E96" i="1"/>
  <c r="D96" i="1"/>
  <c r="H95" i="1"/>
  <c r="H94" i="1"/>
  <c r="H93" i="1"/>
  <c r="H92" i="1"/>
  <c r="H91" i="1"/>
  <c r="H90" i="1"/>
  <c r="H89" i="1"/>
  <c r="I89" i="1" s="1"/>
  <c r="G88" i="1"/>
  <c r="F88" i="1"/>
  <c r="E88" i="1"/>
  <c r="D88" i="1"/>
  <c r="C87" i="1"/>
  <c r="C161" i="1" s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7" i="1"/>
  <c r="H65" i="1"/>
  <c r="H64" i="1"/>
  <c r="H63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0" i="1" l="1"/>
  <c r="F87" i="1"/>
  <c r="F161" i="1" s="1"/>
  <c r="H126" i="1"/>
  <c r="G87" i="1"/>
  <c r="G161" i="1" s="1"/>
  <c r="H106" i="1"/>
  <c r="H96" i="1"/>
  <c r="I88" i="1"/>
  <c r="I116" i="1"/>
  <c r="I126" i="1"/>
  <c r="H116" i="1"/>
  <c r="H88" i="1"/>
  <c r="I96" i="1"/>
  <c r="I106" i="1"/>
  <c r="H87" i="1" l="1"/>
  <c r="H161" i="1" s="1"/>
  <c r="I87" i="1"/>
  <c r="I161" i="1" l="1"/>
  <c r="I36" i="1"/>
  <c r="I77" i="1"/>
  <c r="I74" i="1" s="1"/>
  <c r="G74" i="1"/>
  <c r="F74" i="1"/>
  <c r="E74" i="1"/>
  <c r="D74" i="1"/>
  <c r="C13" i="1"/>
  <c r="G66" i="1"/>
  <c r="F66" i="1"/>
  <c r="E66" i="1"/>
  <c r="D66" i="1"/>
  <c r="G52" i="1"/>
  <c r="F52" i="1"/>
  <c r="E52" i="1"/>
  <c r="D52" i="1"/>
  <c r="H52" i="1" s="1"/>
  <c r="G42" i="1"/>
  <c r="F42" i="1"/>
  <c r="E42" i="1"/>
  <c r="D42" i="1"/>
  <c r="G32" i="1"/>
  <c r="F32" i="1"/>
  <c r="E32" i="1"/>
  <c r="D32" i="1"/>
  <c r="G22" i="1"/>
  <c r="F22" i="1"/>
  <c r="E22" i="1"/>
  <c r="D22" i="1"/>
  <c r="G14" i="1"/>
  <c r="F14" i="1"/>
  <c r="E14" i="1"/>
  <c r="D14" i="1"/>
  <c r="I66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4" i="1"/>
  <c r="I33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42" i="1" l="1"/>
  <c r="H74" i="1"/>
  <c r="H66" i="1"/>
  <c r="H42" i="1"/>
  <c r="H32" i="1"/>
  <c r="H22" i="1"/>
  <c r="H14" i="1"/>
  <c r="I14" i="1"/>
  <c r="I52" i="1"/>
  <c r="D13" i="1"/>
  <c r="E13" i="1"/>
  <c r="F13" i="1"/>
  <c r="G13" i="1"/>
  <c r="I27" i="1"/>
  <c r="I22" i="1" s="1"/>
  <c r="I35" i="1"/>
  <c r="H13" i="1" l="1"/>
  <c r="I32" i="1"/>
  <c r="I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<sst xmlns="http://schemas.openxmlformats.org/spreadsheetml/2006/main" count="271" uniqueCount="154">
  <si>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</si>
  <si>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</si>
  <si>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</si>
  <si>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</si>
  <si>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</si>
  <si>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</si>
  <si>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</si>
  <si>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</si>
  <si>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</si>
  <si>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</si>
  <si>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</si>
  <si>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</si>
  <si>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</si>
  <si>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</si>
  <si>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</si>
  <si>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</si>
  <si>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</si>
  <si>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</si>
  <si>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</si>
  <si>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</si>
  <si>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</si>
  <si>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</si>
  <si>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</si>
  <si>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</si>
  <si>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</si>
  <si>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</si>
  <si>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</si>
  <si>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</si>
  <si>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</si>
  <si>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</si>
  <si>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</si>
  <si>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</si>
  <si>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</si>
  <si>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</si>
  <si>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</si>
  <si>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</si>
  <si>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</si>
  <si>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</si>
  <si>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</si>
  <si>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</si>
  <si>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</si>
  <si>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</si>
  <si>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</si>
  <si>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</si>
  <si>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</si>
  <si>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</si>
  <si>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</si>
  <si>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</si>
  <si>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</si>
  <si>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</si>
  <si>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</si>
  <si>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</si>
  <si>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</si>
  <si>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</si>
  <si>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</si>
  <si>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</si>
  <si>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</si>
  <si>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</si>
  <si>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</si>
  <si>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</si>
  <si>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</si>
  <si>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</si>
  <si>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</si>
  <si>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</si>
  <si>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</si>
  <si>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</si>
  <si>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</si>
  <si>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</si>
  <si>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</si>
  <si>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</si>
  <si>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</si>
  <si>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</si>
  <si>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</si>
  <si>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</si>
  <si>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</si>
  <si>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</si>
  <si>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</si>
  <si>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</si>
  <si>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</si>
  <si>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</si>
  <si>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</si>
  <si>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</si>
  <si>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</si>
  <si>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</si>
  <si>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</si>
  <si>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</si>
  <si>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</si>
  <si>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</si>
  <si>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</si>
  <si>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</si>
  <si>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</si>
  <si>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</si>
  <si>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</si>
  <si>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</si>
  <si>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</si>
  <si>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</si>
  <si>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</si>
  <si>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</si>
  <si>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</si>
  <si>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</si>
  <si>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</si>
  <si>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</si>
  <si>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</si>
  <si>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</si>
  <si>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</si>
  <si>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</si>
  <si>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</si>
  <si>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</si>
  <si>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</si>
  <si>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</si>
  <si>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</si>
  <si>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</si>
  <si>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</si>
  <si>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</si>
  <si>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</si>
  <si>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</si>
  <si>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</si>
  <si>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</si>
  <si>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</si>
  <si>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</si>
  <si>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</si>
  <si>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</si>
  <si>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</si>
  <si>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</si>
  <si>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</si>
  <si>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</si>
  <si>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</si>
  <si>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</si>
  <si>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</si>
  <si>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</si>
  <si>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</si>
  <si>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</si>
  <si>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</si>
  <si>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</si>
  <si>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</si>
  <si>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</si>
  <si>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</si>
  <si>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</si>
  <si>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</si>
  <si>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</si>
  <si>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</si>
  <si>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</si>
  <si>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</si>
  <si>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</si>
  <si>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</si>
  <si>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</si>
  <si>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</si>
  <si>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</si>
  <si>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Ejercicio 2024</t>
  </si>
  <si>
    <t>No se tiene Deuda publica</t>
  </si>
  <si>
    <t>Correspondiente del 1 de Enero al 31 de Diciembre de 2024</t>
  </si>
  <si>
    <t>No se tiene balance presupuestario de recursos disponibles negativo</t>
  </si>
  <si>
    <t xml:space="preserve"> Municipio de Cortazar, Gto</t>
  </si>
  <si>
    <t xml:space="preserve">  Municipio de Cortazar,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</si>
</sst>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8" fillId="0" borderId="0"/>
    <xf numFmtId="0" fontId="4" fillId="0" borderId="0"/>
    <xf numFmtId="0" fontId="20" fillId="0" borderId="0"/>
    <xf numFmtId="0" fontId="6" fillId="0" borderId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41" applyNumberFormat="0" applyAlignment="0" applyProtection="0"/>
    <xf numFmtId="0" fontId="29" fillId="9" borderId="42" applyNumberFormat="0" applyAlignment="0" applyProtection="0"/>
    <xf numFmtId="0" fontId="30" fillId="9" borderId="41" applyNumberFormat="0" applyAlignment="0" applyProtection="0"/>
    <xf numFmtId="0" fontId="31" fillId="0" borderId="43" applyNumberFormat="0" applyFill="0" applyAlignment="0" applyProtection="0"/>
    <xf numFmtId="0" fontId="32" fillId="10" borderId="4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6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45" applyNumberFormat="0" applyFont="0" applyAlignment="0" applyProtection="0"/>
    <xf numFmtId="0" fontId="2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/>
    </xf>
    <xf numFmtId="3" fontId="6" fillId="0" borderId="3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indent="3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indent="4"/>
    </xf>
    <xf numFmtId="0" fontId="9" fillId="3" borderId="10" xfId="2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centerContinuous" vertical="center"/>
    </xf>
    <xf numFmtId="0" fontId="9" fillId="3" borderId="0" xfId="2" applyFont="1" applyFill="1" applyAlignment="1">
      <alignment horizontal="centerContinuous" vertical="center"/>
    </xf>
    <xf numFmtId="0" fontId="9" fillId="3" borderId="0" xfId="2" applyFont="1" applyFill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9" fillId="3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centerContinuous" vertical="center"/>
    </xf>
    <xf numFmtId="0" fontId="9" fillId="3" borderId="15" xfId="2" applyFont="1" applyFill="1" applyBorder="1" applyAlignment="1">
      <alignment horizontal="centerContinuous" vertical="center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Protection="1"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 indent="1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left" inden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10" fontId="13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14" fillId="0" borderId="20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4"/>
    </xf>
    <xf numFmtId="0" fontId="15" fillId="0" borderId="30" xfId="0" applyFont="1" applyBorder="1" applyAlignment="1">
      <alignment vertical="center"/>
    </xf>
    <xf numFmtId="0" fontId="13" fillId="0" borderId="31" xfId="0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0" fontId="15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 indent="1"/>
    </xf>
    <xf numFmtId="4" fontId="6" fillId="0" borderId="2" xfId="0" applyNumberFormat="1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vertical="center" wrapText="1"/>
    </xf>
    <xf numFmtId="4" fontId="15" fillId="0" borderId="17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8" fillId="0" borderId="0" xfId="3" applyFont="1"/>
    <xf numFmtId="0" fontId="19" fillId="0" borderId="0" xfId="1" applyFont="1"/>
    <xf numFmtId="0" fontId="9" fillId="3" borderId="9" xfId="2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</cellXfs>
  <cellStyles count="67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Euro" xfId="54" xr:uid="{CF1FE3CF-7006-43C2-8D93-B63F65CC438A}"/>
    <cellStyle name="Hipervínculo" xfId="1" builtinId="8"/>
    <cellStyle name="Incorrecto" xfId="16" builtinId="27" customBuiltin="1"/>
    <cellStyle name="Millares 2" xfId="9" xr:uid="{00000000-0005-0000-0000-000021000000}"/>
    <cellStyle name="Millares 2 2" xfId="56" xr:uid="{1DB0A4BB-039A-46E1-AB1E-859F004A597F}"/>
    <cellStyle name="Millares 2 3" xfId="57" xr:uid="{1AFB1D4E-ED98-4AAB-933E-915763333BDF}"/>
    <cellStyle name="Millares 2 4" xfId="55" xr:uid="{FB2C0C93-69D2-4C38-AD33-8F2C39DFEACC}"/>
    <cellStyle name="Millares 3" xfId="51" xr:uid="{00000000-0005-0000-0000-000022000000}"/>
    <cellStyle name="Millares 3 2" xfId="58" xr:uid="{879613BB-0E2D-4682-A7D7-ED4CDBE4FE78}"/>
    <cellStyle name="Moneda 2" xfId="59" xr:uid="{4046E89A-4DDE-4BC7-926F-DCF71055C0B2}"/>
    <cellStyle name="Neutral" xfId="17" builtinId="28" customBuiltin="1"/>
    <cellStyle name="Normal" xfId="0" builtinId="0"/>
    <cellStyle name="Normal 2" xfId="3" xr:uid="{00000000-0005-0000-0000-000025000000}"/>
    <cellStyle name="Normal 2 2" xfId="4" xr:uid="{00000000-0005-0000-0000-000026000000}"/>
    <cellStyle name="Normal 2 3" xfId="8" xr:uid="{00000000-0005-0000-0000-000027000000}"/>
    <cellStyle name="Normal 2 4" xfId="53" xr:uid="{FB3DC4A1-DF8C-4892-BB55-18F156227EB7}"/>
    <cellStyle name="Normal 2 5" xfId="60" xr:uid="{6C7622CA-5FBF-4ACC-8FD8-C940F21CE3B8}"/>
    <cellStyle name="Normal 3" xfId="2" xr:uid="{00000000-0005-0000-0000-000028000000}"/>
    <cellStyle name="Normal 3 2" xfId="7" xr:uid="{00000000-0005-0000-0000-000029000000}"/>
    <cellStyle name="Normal 3 3" xfId="5" xr:uid="{00000000-0005-0000-0000-00002A000000}"/>
    <cellStyle name="Normal 4" xfId="6" xr:uid="{00000000-0005-0000-0000-00002B000000}"/>
    <cellStyle name="Normal 4 2" xfId="62" xr:uid="{D23836B8-A822-4C0D-B072-6B429CB554E3}"/>
    <cellStyle name="Normal 4 3" xfId="61" xr:uid="{6E70FBA3-23F0-4C18-98F3-BFF162404AE5}"/>
    <cellStyle name="Normal 5" xfId="50" xr:uid="{00000000-0005-0000-0000-00002C000000}"/>
    <cellStyle name="Normal 5 2" xfId="64" xr:uid="{0763F9F2-5A12-4F72-B9A3-A637C1419BBA}"/>
    <cellStyle name="Normal 5 3" xfId="63" xr:uid="{F9E125CB-1CED-41A1-A5AC-6686D1997D6D}"/>
    <cellStyle name="Normal 6" xfId="65" xr:uid="{8378E008-1CAA-4F6A-9DF7-B33CBEEDC261}"/>
    <cellStyle name="Normal 6 2" xfId="66" xr:uid="{054A5625-3800-4463-9B37-BA4D1B1086E6}"/>
    <cellStyle name="Notas 2" xfId="52" xr:uid="{00000000-0005-0000-0000-00002D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26" sqref="B26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69"/>
      <c r="B1" s="22" t="s">
        <v>10</v>
      </c>
      <c r="C1" s="19" t="s">
        <v>0</v>
      </c>
      <c r="D1" s="20">
        <v>2024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150</v>
      </c>
      <c r="B3" s="22"/>
      <c r="C3" s="23" t="s">
        <v>4</v>
      </c>
      <c r="D3" s="25">
        <v>4</v>
      </c>
    </row>
    <row r="4" spans="1:4" x14ac:dyDescent="0.2">
      <c r="A4" s="71" t="s">
        <v>5</v>
      </c>
      <c r="B4" s="72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0.8" thickBot="1" x14ac:dyDescent="0.25">
      <c r="A15" s="35"/>
      <c r="B15" s="36"/>
    </row>
  </sheetData>
  <mergeCells count="1">
    <mergeCell ref="A4:B4"/>
  </mergeCells>
  <phoneticPr fontId="11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7" x14ac:dyDescent="0.2">
      <c r="B1" s="73" t="s">
        <v>152</v>
      </c>
      <c r="C1" s="73"/>
      <c r="D1" s="73"/>
      <c r="E1" s="73"/>
      <c r="F1" s="73"/>
      <c r="G1" s="73"/>
    </row>
    <row r="2" spans="1:7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7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7" x14ac:dyDescent="0.2">
      <c r="B5" s="41"/>
      <c r="C5" s="41" t="s">
        <v>10</v>
      </c>
    </row>
    <row r="7" spans="1:7" x14ac:dyDescent="0.2">
      <c r="B7" s="1" t="s">
        <v>21</v>
      </c>
    </row>
    <row r="8" spans="1:7" x14ac:dyDescent="0.2">
      <c r="B8" s="43" t="s">
        <v>22</v>
      </c>
    </row>
    <row r="9" spans="1:7" x14ac:dyDescent="0.2">
      <c r="A9" s="40"/>
    </row>
    <row r="10" spans="1:7" x14ac:dyDescent="0.2">
      <c r="C10" s="1" t="s">
        <v>151</v>
      </c>
    </row>
    <row r="16" spans="1:7" x14ac:dyDescent="0.2">
      <c r="C16" s="68" t="s">
        <v>23</v>
      </c>
    </row>
    <row r="17" spans="3:3" x14ac:dyDescent="0.2">
      <c r="C17" s="67" t="s">
        <v>24</v>
      </c>
    </row>
  </sheetData>
  <mergeCells count="4">
    <mergeCell ref="B1:D1"/>
    <mergeCell ref="B2:D2"/>
    <mergeCell ref="B3:D3"/>
    <mergeCell ref="E1:G1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showGridLines="0" topLeftCell="A128" zoomScaleNormal="100" workbookViewId="0">
      <selection activeCell="K128" sqref="K1:L1048576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7109375" style="1" bestFit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0" width="12" style="1"/>
    <col min="11" max="11" width="12.7109375" style="1" bestFit="1" customWidth="1"/>
    <col min="12" max="12" width="13.28515625" style="1" bestFit="1" customWidth="1"/>
    <col min="13" max="16384" width="12" style="1"/>
  </cols>
  <sheetData>
    <row r="1" spans="1:12" x14ac:dyDescent="0.2">
      <c r="B1" s="73" t="s">
        <v>153</v>
      </c>
      <c r="C1" s="73"/>
      <c r="D1" s="73"/>
      <c r="E1" s="38" t="s">
        <v>0</v>
      </c>
      <c r="F1" s="39">
        <f>'Notas de Disciplina Financiera'!D1</f>
        <v>2024</v>
      </c>
    </row>
    <row r="2" spans="1:12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12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12" x14ac:dyDescent="0.2">
      <c r="B5" s="41" t="s">
        <v>25</v>
      </c>
    </row>
    <row r="6" spans="1:12" x14ac:dyDescent="0.2">
      <c r="B6" s="79" t="str">
        <f>B1</f>
        <v xml:space="preserve">  Municipio de Cortazar, Gto</v>
      </c>
      <c r="C6" s="79"/>
      <c r="D6" s="79"/>
      <c r="E6" s="79"/>
      <c r="F6" s="79"/>
      <c r="G6" s="79"/>
      <c r="H6" s="79"/>
      <c r="I6" s="79"/>
    </row>
    <row r="7" spans="1:12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12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12" x14ac:dyDescent="0.2">
      <c r="B9" s="74" t="str">
        <f>B3</f>
        <v>Correspondiente del 1 de Enero al 31 de Diciembre de 2024</v>
      </c>
      <c r="C9" s="74"/>
      <c r="D9" s="74"/>
      <c r="E9" s="74"/>
      <c r="F9" s="74"/>
      <c r="G9" s="74"/>
      <c r="H9" s="74"/>
      <c r="I9" s="74"/>
    </row>
    <row r="10" spans="1:12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12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0"/>
      <c r="B13" s="13" t="s">
        <v>38</v>
      </c>
      <c r="C13" s="3">
        <f>C14+C22+C32+C42+C52+C62+C66+C74+C78</f>
        <v>63068748.879999995</v>
      </c>
      <c r="D13" s="3">
        <f t="shared" ref="D13:G13" si="0">D14+D22+D32+D42+D52+D62+D66+D74+D78</f>
        <v>61610739.25</v>
      </c>
      <c r="E13" s="3">
        <f t="shared" si="0"/>
        <v>23825052.980000004</v>
      </c>
      <c r="F13" s="3">
        <f t="shared" si="0"/>
        <v>104413734.69</v>
      </c>
      <c r="G13" s="3">
        <f t="shared" si="0"/>
        <v>104413734.69</v>
      </c>
      <c r="H13" s="3">
        <f t="shared" ref="H13:I13" si="1">H14+H22+H32+H42+H52+H62+H66+H74+H78</f>
        <v>37785686.269999988</v>
      </c>
      <c r="I13" s="3">
        <f t="shared" si="1"/>
        <v>280978888.17000002</v>
      </c>
      <c r="L13" s="70"/>
    </row>
    <row r="14" spans="1:12" x14ac:dyDescent="0.2">
      <c r="B14" s="17" t="s">
        <v>39</v>
      </c>
      <c r="C14" s="4">
        <v>34390136.689999998</v>
      </c>
      <c r="D14" s="4">
        <f t="shared" ref="D14:G14" si="2">SUM(D15:D21)</f>
        <v>8846503.0300000012</v>
      </c>
      <c r="E14" s="4">
        <f t="shared" si="2"/>
        <v>7023081.5500000007</v>
      </c>
      <c r="F14" s="4">
        <f t="shared" si="2"/>
        <v>14591245.68</v>
      </c>
      <c r="G14" s="4">
        <f t="shared" si="2"/>
        <v>37662180.600000009</v>
      </c>
      <c r="H14" s="4">
        <f t="shared" ref="H14:I14" si="3">SUM(H15:H21)</f>
        <v>-21247513.440000009</v>
      </c>
      <c r="I14" s="4">
        <f t="shared" si="3"/>
        <v>93044283.349999994</v>
      </c>
      <c r="K14" s="70"/>
      <c r="L14" s="70"/>
    </row>
    <row r="15" spans="1:12" x14ac:dyDescent="0.2">
      <c r="B15" s="16" t="s">
        <v>40</v>
      </c>
      <c r="C15" s="4">
        <v>32385105.950000003</v>
      </c>
      <c r="D15" s="4">
        <v>2511604.64</v>
      </c>
      <c r="E15" s="4">
        <v>857806.12</v>
      </c>
      <c r="F15" s="4">
        <v>822670.41</v>
      </c>
      <c r="G15" s="4">
        <v>12631002.060000002</v>
      </c>
      <c r="H15" s="4">
        <f>+D15-E15+F15-G15</f>
        <v>-10154533.130000003</v>
      </c>
      <c r="I15" s="4">
        <f>C15+H15</f>
        <v>22230572.82</v>
      </c>
      <c r="K15" s="70"/>
      <c r="L15" s="70"/>
    </row>
    <row r="16" spans="1:12" x14ac:dyDescent="0.2">
      <c r="B16" s="16" t="s">
        <v>41</v>
      </c>
      <c r="C16" s="4">
        <v>3854766.13</v>
      </c>
      <c r="D16" s="4">
        <v>545342.05999999994</v>
      </c>
      <c r="E16" s="4">
        <v>0</v>
      </c>
      <c r="F16" s="4">
        <v>302226.88</v>
      </c>
      <c r="G16" s="4">
        <v>1465902.3400000003</v>
      </c>
      <c r="H16" s="4">
        <f t="shared" ref="H16:H21" si="4">+D16-E16+F16-G16</f>
        <v>-618333.40000000037</v>
      </c>
      <c r="I16" s="4">
        <f t="shared" ref="I16:I21" si="5">C16+H16</f>
        <v>3236432.7299999995</v>
      </c>
      <c r="K16" s="70"/>
      <c r="L16" s="70"/>
    </row>
    <row r="17" spans="2:12" x14ac:dyDescent="0.2">
      <c r="B17" s="16" t="s">
        <v>42</v>
      </c>
      <c r="C17" s="4">
        <v>13253793.42</v>
      </c>
      <c r="D17" s="4">
        <v>2095226.02</v>
      </c>
      <c r="E17" s="4">
        <v>74843.87</v>
      </c>
      <c r="F17" s="4">
        <v>1987867.7599999998</v>
      </c>
      <c r="G17" s="4">
        <v>2118829.46</v>
      </c>
      <c r="H17" s="4">
        <f t="shared" si="4"/>
        <v>1889420.4499999997</v>
      </c>
      <c r="I17" s="4">
        <f t="shared" si="5"/>
        <v>15143213.869999999</v>
      </c>
      <c r="K17" s="70"/>
      <c r="L17" s="70"/>
    </row>
    <row r="18" spans="2:12" x14ac:dyDescent="0.2">
      <c r="B18" s="16" t="s">
        <v>43</v>
      </c>
      <c r="C18" s="4">
        <v>10800000</v>
      </c>
      <c r="D18" s="4">
        <v>0</v>
      </c>
      <c r="E18" s="4">
        <v>571625.57000000007</v>
      </c>
      <c r="F18" s="4">
        <v>5500000</v>
      </c>
      <c r="G18" s="4">
        <v>541673.19999999995</v>
      </c>
      <c r="H18" s="4">
        <f t="shared" si="4"/>
        <v>4386701.2299999995</v>
      </c>
      <c r="I18" s="4">
        <f t="shared" si="5"/>
        <v>15186701.23</v>
      </c>
      <c r="K18" s="70"/>
      <c r="L18" s="70"/>
    </row>
    <row r="19" spans="2:12" x14ac:dyDescent="0.2">
      <c r="B19" s="16" t="s">
        <v>44</v>
      </c>
      <c r="C19" s="4">
        <v>53998131.289999999</v>
      </c>
      <c r="D19" s="4">
        <v>3694330.3100000005</v>
      </c>
      <c r="E19" s="4">
        <v>5518805.9900000012</v>
      </c>
      <c r="F19" s="4">
        <v>5978480.6299999999</v>
      </c>
      <c r="G19" s="4">
        <v>20904773.540000003</v>
      </c>
      <c r="H19" s="4">
        <f t="shared" si="4"/>
        <v>-16750768.590000004</v>
      </c>
      <c r="I19" s="4">
        <f t="shared" si="5"/>
        <v>37247362.699999996</v>
      </c>
      <c r="K19" s="70"/>
      <c r="L19" s="70"/>
    </row>
    <row r="20" spans="2: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4"/>
        <v>0</v>
      </c>
      <c r="I20" s="4">
        <f t="shared" si="5"/>
        <v>0</v>
      </c>
      <c r="L20" s="70"/>
    </row>
    <row r="21" spans="2: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4"/>
        <v>0</v>
      </c>
      <c r="I21" s="4">
        <f t="shared" si="5"/>
        <v>0</v>
      </c>
      <c r="L21" s="70"/>
    </row>
    <row r="22" spans="2:12" x14ac:dyDescent="0.2">
      <c r="B22" s="17" t="s">
        <v>47</v>
      </c>
      <c r="C22" s="4">
        <v>5546499.0999999996</v>
      </c>
      <c r="D22" s="4">
        <f t="shared" ref="D22:G22" si="6">SUM(D23:D31)</f>
        <v>5403688.1900000004</v>
      </c>
      <c r="E22" s="4">
        <f t="shared" si="6"/>
        <v>2538383.31</v>
      </c>
      <c r="F22" s="4">
        <f t="shared" si="6"/>
        <v>7700334.3500000006</v>
      </c>
      <c r="G22" s="4">
        <f t="shared" si="6"/>
        <v>6589823.0999999996</v>
      </c>
      <c r="H22" s="4">
        <f t="shared" ref="H22:I22" si="7">SUM(H23:H31)</f>
        <v>3975816.1300000008</v>
      </c>
      <c r="I22" s="4">
        <f t="shared" si="7"/>
        <v>28395791.329999998</v>
      </c>
      <c r="K22" s="70"/>
      <c r="L22" s="70"/>
    </row>
    <row r="23" spans="2:12" x14ac:dyDescent="0.2">
      <c r="B23" s="16" t="s">
        <v>48</v>
      </c>
      <c r="C23" s="4">
        <v>3439207.6</v>
      </c>
      <c r="D23" s="4">
        <v>461827.56</v>
      </c>
      <c r="E23" s="4">
        <v>0</v>
      </c>
      <c r="F23" s="4">
        <v>1460421.87</v>
      </c>
      <c r="G23" s="4">
        <v>1037506.3599999999</v>
      </c>
      <c r="H23" s="4">
        <f t="shared" ref="H23:H31" si="8">+D23-E23+F23-G23</f>
        <v>884743.0700000003</v>
      </c>
      <c r="I23" s="4">
        <f t="shared" ref="I23:I31" si="9">C23+H23</f>
        <v>4323950.67</v>
      </c>
      <c r="K23" s="70"/>
      <c r="L23" s="70"/>
    </row>
    <row r="24" spans="2:12" x14ac:dyDescent="0.2">
      <c r="B24" s="16" t="s">
        <v>49</v>
      </c>
      <c r="C24" s="4">
        <v>915049</v>
      </c>
      <c r="D24" s="4">
        <v>91672.320000000007</v>
      </c>
      <c r="E24" s="4">
        <v>0</v>
      </c>
      <c r="F24" s="4">
        <v>201095.15999999997</v>
      </c>
      <c r="G24" s="4">
        <v>235838.1</v>
      </c>
      <c r="H24" s="4">
        <f t="shared" si="8"/>
        <v>56929.379999999976</v>
      </c>
      <c r="I24" s="4">
        <f t="shared" si="9"/>
        <v>971978.38</v>
      </c>
      <c r="K24" s="70"/>
      <c r="L24" s="70"/>
    </row>
    <row r="25" spans="2:12" x14ac:dyDescent="0.2">
      <c r="B25" s="16" t="s">
        <v>50</v>
      </c>
      <c r="C25" s="4">
        <v>10000</v>
      </c>
      <c r="D25" s="4">
        <v>0</v>
      </c>
      <c r="E25" s="4">
        <v>0</v>
      </c>
      <c r="F25" s="4">
        <v>0</v>
      </c>
      <c r="G25" s="4">
        <v>0</v>
      </c>
      <c r="H25" s="4">
        <f t="shared" si="8"/>
        <v>0</v>
      </c>
      <c r="I25" s="4">
        <f t="shared" si="9"/>
        <v>10000</v>
      </c>
      <c r="K25" s="70"/>
      <c r="L25" s="70"/>
    </row>
    <row r="26" spans="2:12" x14ac:dyDescent="0.2">
      <c r="B26" s="16" t="s">
        <v>51</v>
      </c>
      <c r="C26" s="4">
        <v>3340395.08</v>
      </c>
      <c r="D26" s="4">
        <v>121095.36</v>
      </c>
      <c r="E26" s="4">
        <v>0</v>
      </c>
      <c r="F26" s="4">
        <v>1432368.72</v>
      </c>
      <c r="G26" s="4">
        <v>1409669.01</v>
      </c>
      <c r="H26" s="4">
        <f t="shared" si="8"/>
        <v>143795.07000000007</v>
      </c>
      <c r="I26" s="4">
        <f t="shared" si="9"/>
        <v>3484190.1500000004</v>
      </c>
      <c r="K26" s="70"/>
      <c r="L26" s="70"/>
    </row>
    <row r="27" spans="2:12" x14ac:dyDescent="0.2">
      <c r="B27" s="16" t="s">
        <v>52</v>
      </c>
      <c r="C27" s="4">
        <v>876500</v>
      </c>
      <c r="D27" s="4">
        <v>8699</v>
      </c>
      <c r="E27" s="4">
        <v>0</v>
      </c>
      <c r="F27" s="4">
        <v>72195.76999999999</v>
      </c>
      <c r="G27" s="4">
        <v>348085.4</v>
      </c>
      <c r="H27" s="4">
        <f t="shared" si="8"/>
        <v>-267190.63</v>
      </c>
      <c r="I27" s="4">
        <f t="shared" si="9"/>
        <v>609309.37</v>
      </c>
      <c r="K27" s="70"/>
      <c r="L27" s="70"/>
    </row>
    <row r="28" spans="2:12" x14ac:dyDescent="0.2">
      <c r="B28" s="16" t="s">
        <v>53</v>
      </c>
      <c r="C28" s="4">
        <v>11527503.84</v>
      </c>
      <c r="D28" s="4">
        <v>4486069.92</v>
      </c>
      <c r="E28" s="4">
        <v>2538383.31</v>
      </c>
      <c r="F28" s="4">
        <v>3445678.3899999997</v>
      </c>
      <c r="G28" s="4">
        <v>1145155.51</v>
      </c>
      <c r="H28" s="4">
        <f t="shared" si="8"/>
        <v>4248209.49</v>
      </c>
      <c r="I28" s="4">
        <f t="shared" si="9"/>
        <v>15775713.33</v>
      </c>
      <c r="K28" s="70"/>
      <c r="L28" s="70"/>
    </row>
    <row r="29" spans="2:12" x14ac:dyDescent="0.2">
      <c r="B29" s="16" t="s">
        <v>54</v>
      </c>
      <c r="C29" s="4">
        <v>1833600</v>
      </c>
      <c r="D29" s="4">
        <v>216324.03</v>
      </c>
      <c r="E29" s="4">
        <v>0</v>
      </c>
      <c r="F29" s="4">
        <v>364034.12</v>
      </c>
      <c r="G29" s="4">
        <v>1339898.6200000001</v>
      </c>
      <c r="H29" s="4">
        <f t="shared" si="8"/>
        <v>-759540.47000000009</v>
      </c>
      <c r="I29" s="4">
        <f t="shared" si="9"/>
        <v>1074059.5299999998</v>
      </c>
      <c r="K29" s="70"/>
      <c r="L29" s="70"/>
    </row>
    <row r="30" spans="2:12" x14ac:dyDescent="0.2">
      <c r="B30" s="16" t="s">
        <v>55</v>
      </c>
      <c r="C30" s="4">
        <v>40000</v>
      </c>
      <c r="D30" s="4">
        <v>0</v>
      </c>
      <c r="E30" s="4">
        <v>0</v>
      </c>
      <c r="F30" s="4">
        <v>0</v>
      </c>
      <c r="G30" s="4">
        <v>40000</v>
      </c>
      <c r="H30" s="4">
        <f t="shared" si="8"/>
        <v>-40000</v>
      </c>
      <c r="I30" s="4">
        <f t="shared" si="9"/>
        <v>0</v>
      </c>
      <c r="L30" s="70"/>
    </row>
    <row r="31" spans="2:12" x14ac:dyDescent="0.2">
      <c r="B31" s="16" t="s">
        <v>56</v>
      </c>
      <c r="C31" s="4">
        <v>2437719.6799999997</v>
      </c>
      <c r="D31" s="4">
        <v>18000</v>
      </c>
      <c r="E31" s="4">
        <v>0</v>
      </c>
      <c r="F31" s="4">
        <v>724540.32</v>
      </c>
      <c r="G31" s="4">
        <v>1033670.1</v>
      </c>
      <c r="H31" s="4">
        <f t="shared" si="8"/>
        <v>-291129.78000000003</v>
      </c>
      <c r="I31" s="4">
        <f t="shared" si="9"/>
        <v>2146589.8999999994</v>
      </c>
      <c r="K31" s="70"/>
      <c r="L31" s="70"/>
    </row>
    <row r="32" spans="2:12" x14ac:dyDescent="0.2">
      <c r="B32" s="17" t="s">
        <v>57</v>
      </c>
      <c r="C32" s="4">
        <v>5553512.5899999999</v>
      </c>
      <c r="D32" s="4">
        <f t="shared" ref="D32:G32" si="10">SUM(D33:D41)</f>
        <v>24244522.379999999</v>
      </c>
      <c r="E32" s="4">
        <f t="shared" si="10"/>
        <v>10948799.870000001</v>
      </c>
      <c r="F32" s="4">
        <f t="shared" si="10"/>
        <v>33748444.810000002</v>
      </c>
      <c r="G32" s="4">
        <f t="shared" si="10"/>
        <v>20562962.829999998</v>
      </c>
      <c r="H32" s="4">
        <f t="shared" ref="H32:I32" si="11">SUM(H33:H41)</f>
        <v>26481204.490000002</v>
      </c>
      <c r="I32" s="4">
        <f t="shared" si="11"/>
        <v>91682893.400000006</v>
      </c>
      <c r="K32" s="70"/>
      <c r="L32" s="70"/>
    </row>
    <row r="33" spans="2:12" x14ac:dyDescent="0.2">
      <c r="B33" s="16" t="s">
        <v>58</v>
      </c>
      <c r="C33" s="4">
        <v>17668400</v>
      </c>
      <c r="D33" s="4">
        <v>149988</v>
      </c>
      <c r="E33" s="4">
        <v>1906127.06</v>
      </c>
      <c r="F33" s="4">
        <v>614475.09</v>
      </c>
      <c r="G33" s="4">
        <v>3399578.3</v>
      </c>
      <c r="H33" s="4">
        <f t="shared" ref="H33:H41" si="12">+D33-E33+F33-G33</f>
        <v>-4541242.2699999996</v>
      </c>
      <c r="I33" s="4">
        <f t="shared" ref="I33:I41" si="13">C33+H33</f>
        <v>13127157.73</v>
      </c>
      <c r="K33" s="70"/>
      <c r="L33" s="70"/>
    </row>
    <row r="34" spans="2:12" x14ac:dyDescent="0.2">
      <c r="B34" s="16" t="s">
        <v>59</v>
      </c>
      <c r="C34" s="4">
        <v>2553008.6</v>
      </c>
      <c r="D34" s="4">
        <v>862840.2</v>
      </c>
      <c r="E34" s="4">
        <v>0</v>
      </c>
      <c r="F34" s="4">
        <v>292178.87</v>
      </c>
      <c r="G34" s="4">
        <v>165000</v>
      </c>
      <c r="H34" s="4">
        <f t="shared" si="12"/>
        <v>990019.06999999983</v>
      </c>
      <c r="I34" s="4">
        <f t="shared" si="13"/>
        <v>3543027.67</v>
      </c>
      <c r="K34" s="70"/>
      <c r="L34" s="70"/>
    </row>
    <row r="35" spans="2:12" x14ac:dyDescent="0.2">
      <c r="B35" s="16" t="s">
        <v>60</v>
      </c>
      <c r="C35" s="4">
        <v>6748632.3900000006</v>
      </c>
      <c r="D35" s="4">
        <v>4357448.4799999995</v>
      </c>
      <c r="E35" s="4">
        <v>1246988.3699999999</v>
      </c>
      <c r="F35" s="4">
        <v>2093889.04</v>
      </c>
      <c r="G35" s="4">
        <v>2418237.69</v>
      </c>
      <c r="H35" s="4">
        <f t="shared" si="12"/>
        <v>2786111.4599999995</v>
      </c>
      <c r="I35" s="4">
        <f t="shared" si="13"/>
        <v>9534743.8499999996</v>
      </c>
      <c r="K35" s="70"/>
      <c r="L35" s="70"/>
    </row>
    <row r="36" spans="2:12" x14ac:dyDescent="0.2">
      <c r="B36" s="16" t="s">
        <v>61</v>
      </c>
      <c r="C36" s="4">
        <v>1190000</v>
      </c>
      <c r="D36" s="4">
        <v>0</v>
      </c>
      <c r="E36" s="4">
        <v>0</v>
      </c>
      <c r="F36" s="4">
        <v>94945</v>
      </c>
      <c r="G36" s="4">
        <v>350000</v>
      </c>
      <c r="H36" s="4">
        <f t="shared" si="12"/>
        <v>-255055</v>
      </c>
      <c r="I36" s="4">
        <f t="shared" si="13"/>
        <v>934945</v>
      </c>
      <c r="K36" s="70"/>
      <c r="L36" s="70"/>
    </row>
    <row r="37" spans="2:12" x14ac:dyDescent="0.2">
      <c r="B37" s="16" t="s">
        <v>62</v>
      </c>
      <c r="C37" s="4">
        <v>5787302.5800000001</v>
      </c>
      <c r="D37" s="4">
        <v>3794137.6599999997</v>
      </c>
      <c r="E37" s="4">
        <v>0</v>
      </c>
      <c r="F37" s="4">
        <v>7510864.8999999994</v>
      </c>
      <c r="G37" s="4">
        <v>3545097.19</v>
      </c>
      <c r="H37" s="4">
        <f t="shared" si="12"/>
        <v>7759905.3699999992</v>
      </c>
      <c r="I37" s="4">
        <f t="shared" si="13"/>
        <v>13547207.949999999</v>
      </c>
      <c r="K37" s="70"/>
      <c r="L37" s="70"/>
    </row>
    <row r="38" spans="2:12" x14ac:dyDescent="0.2">
      <c r="B38" s="16" t="s">
        <v>63</v>
      </c>
      <c r="C38" s="4">
        <v>1800000</v>
      </c>
      <c r="D38" s="4">
        <v>379217.36</v>
      </c>
      <c r="E38" s="4">
        <v>0</v>
      </c>
      <c r="F38" s="4">
        <v>0</v>
      </c>
      <c r="G38" s="4">
        <v>385455.51</v>
      </c>
      <c r="H38" s="4">
        <f t="shared" si="12"/>
        <v>-6238.1500000000233</v>
      </c>
      <c r="I38" s="4">
        <f t="shared" si="13"/>
        <v>1793761.85</v>
      </c>
      <c r="K38" s="70"/>
      <c r="L38" s="70"/>
    </row>
    <row r="39" spans="2:12" x14ac:dyDescent="0.2">
      <c r="B39" s="16" t="s">
        <v>64</v>
      </c>
      <c r="C39" s="4">
        <v>108100</v>
      </c>
      <c r="D39" s="4">
        <v>6101</v>
      </c>
      <c r="E39" s="4">
        <v>0</v>
      </c>
      <c r="F39" s="4">
        <v>3360</v>
      </c>
      <c r="G39" s="4">
        <v>36000</v>
      </c>
      <c r="H39" s="4">
        <f t="shared" si="12"/>
        <v>-26539</v>
      </c>
      <c r="I39" s="4">
        <f t="shared" si="13"/>
        <v>81561</v>
      </c>
      <c r="K39" s="70"/>
      <c r="L39" s="70"/>
    </row>
    <row r="40" spans="2:12" x14ac:dyDescent="0.2">
      <c r="B40" s="16" t="s">
        <v>65</v>
      </c>
      <c r="C40" s="4">
        <v>24416245.34</v>
      </c>
      <c r="D40" s="4">
        <v>7681559.3599999994</v>
      </c>
      <c r="E40" s="4">
        <v>7795684.4400000004</v>
      </c>
      <c r="F40" s="4">
        <v>20971134.020000003</v>
      </c>
      <c r="G40" s="4">
        <v>6126514.9900000012</v>
      </c>
      <c r="H40" s="4">
        <f t="shared" si="12"/>
        <v>14730493.949999999</v>
      </c>
      <c r="I40" s="4">
        <f t="shared" si="13"/>
        <v>39146739.289999999</v>
      </c>
      <c r="K40" s="70"/>
      <c r="L40" s="70"/>
    </row>
    <row r="41" spans="2:12" x14ac:dyDescent="0.2">
      <c r="B41" s="16" t="s">
        <v>66</v>
      </c>
      <c r="C41" s="4">
        <v>4930000</v>
      </c>
      <c r="D41" s="4">
        <v>7013230.3200000003</v>
      </c>
      <c r="E41" s="4">
        <v>0</v>
      </c>
      <c r="F41" s="4">
        <v>2167597.89</v>
      </c>
      <c r="G41" s="4">
        <v>4137079.1499999994</v>
      </c>
      <c r="H41" s="4">
        <f t="shared" si="12"/>
        <v>5043749.0600000015</v>
      </c>
      <c r="I41" s="4">
        <f t="shared" si="13"/>
        <v>9973749.0600000024</v>
      </c>
      <c r="K41" s="70"/>
      <c r="L41" s="70"/>
    </row>
    <row r="42" spans="2:12" x14ac:dyDescent="0.2">
      <c r="B42" s="17" t="s">
        <v>67</v>
      </c>
      <c r="C42" s="4">
        <v>10662600</v>
      </c>
      <c r="D42" s="4">
        <f t="shared" ref="D42:G42" si="14">SUM(D43:D51)</f>
        <v>4254418.07</v>
      </c>
      <c r="E42" s="4">
        <f t="shared" si="14"/>
        <v>1477554.49</v>
      </c>
      <c r="F42" s="4">
        <f t="shared" si="14"/>
        <v>7478830.0600000005</v>
      </c>
      <c r="G42" s="4">
        <f t="shared" si="14"/>
        <v>4677366.6800000006</v>
      </c>
      <c r="H42" s="4">
        <f t="shared" ref="H42:I42" si="15">SUM(H43:H51)</f>
        <v>5578326.96</v>
      </c>
      <c r="I42" s="4">
        <f t="shared" si="15"/>
        <v>32620217.129999999</v>
      </c>
      <c r="K42" s="70"/>
      <c r="L42" s="70"/>
    </row>
    <row r="43" spans="2:12" x14ac:dyDescent="0.2">
      <c r="B43" s="16" t="s">
        <v>68</v>
      </c>
      <c r="C43" s="4">
        <v>10711640</v>
      </c>
      <c r="D43" s="4">
        <v>2563765.21</v>
      </c>
      <c r="E43" s="4">
        <v>892636.74</v>
      </c>
      <c r="F43" s="4">
        <v>70227</v>
      </c>
      <c r="G43" s="4">
        <v>892636.66</v>
      </c>
      <c r="H43" s="4">
        <f t="shared" ref="H43:H51" si="16">+D43-E43+F43-G43</f>
        <v>848718.80999999994</v>
      </c>
      <c r="I43" s="4">
        <f t="shared" ref="I43:I51" si="17">C43+H43</f>
        <v>11560358.810000001</v>
      </c>
      <c r="L43" s="70"/>
    </row>
    <row r="44" spans="2:12" x14ac:dyDescent="0.2">
      <c r="B44" s="16" t="s">
        <v>69</v>
      </c>
      <c r="C44" s="4">
        <v>56160</v>
      </c>
      <c r="D44" s="4">
        <v>0</v>
      </c>
      <c r="E44" s="4">
        <v>0</v>
      </c>
      <c r="F44" s="4">
        <v>0</v>
      </c>
      <c r="G44" s="4">
        <v>0</v>
      </c>
      <c r="H44" s="4">
        <f t="shared" si="16"/>
        <v>0</v>
      </c>
      <c r="I44" s="4">
        <f t="shared" si="17"/>
        <v>56160</v>
      </c>
      <c r="L44" s="70"/>
    </row>
    <row r="45" spans="2:12" x14ac:dyDescent="0.2">
      <c r="B45" s="16" t="s">
        <v>70</v>
      </c>
      <c r="C45" s="4">
        <v>210000</v>
      </c>
      <c r="D45" s="4">
        <v>0</v>
      </c>
      <c r="E45" s="4">
        <v>105000</v>
      </c>
      <c r="F45" s="4">
        <v>3267250</v>
      </c>
      <c r="G45" s="4">
        <v>2233283</v>
      </c>
      <c r="H45" s="4">
        <f t="shared" si="16"/>
        <v>928967</v>
      </c>
      <c r="I45" s="4">
        <f t="shared" si="17"/>
        <v>1138967</v>
      </c>
      <c r="L45" s="70"/>
    </row>
    <row r="46" spans="2:12" x14ac:dyDescent="0.2">
      <c r="B46" s="16" t="s">
        <v>71</v>
      </c>
      <c r="C46" s="4">
        <v>12914186.449999999</v>
      </c>
      <c r="D46" s="4">
        <v>1429280.2</v>
      </c>
      <c r="E46" s="4">
        <v>0</v>
      </c>
      <c r="F46" s="4">
        <v>3623605.49</v>
      </c>
      <c r="G46" s="4">
        <v>184821.91</v>
      </c>
      <c r="H46" s="4">
        <f t="shared" si="16"/>
        <v>4868063.78</v>
      </c>
      <c r="I46" s="4">
        <f t="shared" si="17"/>
        <v>17782250.23</v>
      </c>
      <c r="K46" s="70"/>
      <c r="L46" s="70"/>
    </row>
    <row r="47" spans="2:12" x14ac:dyDescent="0.2">
      <c r="B47" s="16" t="s">
        <v>72</v>
      </c>
      <c r="C47" s="4">
        <v>3149903.72</v>
      </c>
      <c r="D47" s="4">
        <v>261372.66</v>
      </c>
      <c r="E47" s="4">
        <v>479917.75</v>
      </c>
      <c r="F47" s="4">
        <v>517747.57000000007</v>
      </c>
      <c r="G47" s="4">
        <v>1366625.11</v>
      </c>
      <c r="H47" s="4">
        <f t="shared" si="16"/>
        <v>-1067422.6299999999</v>
      </c>
      <c r="I47" s="4">
        <f t="shared" si="17"/>
        <v>2082481.0900000003</v>
      </c>
      <c r="L47" s="70"/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6"/>
        <v>0</v>
      </c>
      <c r="I48" s="4">
        <f t="shared" si="17"/>
        <v>0</v>
      </c>
      <c r="L48" s="70"/>
    </row>
    <row r="49" spans="2: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6"/>
        <v>0</v>
      </c>
      <c r="I49" s="4">
        <f t="shared" si="17"/>
        <v>0</v>
      </c>
      <c r="L49" s="70"/>
    </row>
    <row r="50" spans="2: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6"/>
        <v>0</v>
      </c>
      <c r="I50" s="4">
        <f t="shared" si="17"/>
        <v>0</v>
      </c>
      <c r="L50" s="70"/>
    </row>
    <row r="51" spans="2: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6"/>
        <v>0</v>
      </c>
      <c r="I51" s="4">
        <f t="shared" si="17"/>
        <v>0</v>
      </c>
      <c r="L51" s="70"/>
    </row>
    <row r="52" spans="2:12" x14ac:dyDescent="0.2">
      <c r="B52" s="17" t="s">
        <v>77</v>
      </c>
      <c r="C52" s="4">
        <v>516000.5</v>
      </c>
      <c r="D52" s="4">
        <f t="shared" ref="D52:G52" si="18">SUM(D53:D61)</f>
        <v>7199651.8700000001</v>
      </c>
      <c r="E52" s="4">
        <f t="shared" si="18"/>
        <v>0</v>
      </c>
      <c r="F52" s="4">
        <f t="shared" si="18"/>
        <v>9500759.2899999991</v>
      </c>
      <c r="G52" s="4">
        <f t="shared" si="18"/>
        <v>13466765.41</v>
      </c>
      <c r="H52" s="4">
        <f>(D52+F52)-(E52+G52)</f>
        <v>3233645.75</v>
      </c>
      <c r="I52" s="4">
        <f t="shared" ref="I52" si="19">SUM(I53:I61)</f>
        <v>4678692.9800000004</v>
      </c>
      <c r="K52" s="70"/>
      <c r="L52" s="70"/>
    </row>
    <row r="53" spans="2:12" x14ac:dyDescent="0.2">
      <c r="B53" s="16" t="s">
        <v>78</v>
      </c>
      <c r="C53" s="4">
        <v>475047.23</v>
      </c>
      <c r="D53" s="4">
        <v>357072.3</v>
      </c>
      <c r="E53" s="4">
        <v>0</v>
      </c>
      <c r="F53" s="4">
        <v>7055113.29</v>
      </c>
      <c r="G53" s="4">
        <v>5355412.3599999994</v>
      </c>
      <c r="H53" s="4">
        <f t="shared" ref="H53:H61" si="20">+D53-E53+F53-G53</f>
        <v>2056773.2300000004</v>
      </c>
      <c r="I53" s="4">
        <f t="shared" ref="I53" si="21">C53+H53</f>
        <v>2531820.4600000004</v>
      </c>
      <c r="K53" s="70"/>
      <c r="L53" s="70"/>
    </row>
    <row r="54" spans="2:12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0"/>
        <v>0</v>
      </c>
      <c r="I54" s="4">
        <f t="shared" ref="I54:I61" si="22">C54+H54</f>
        <v>0</v>
      </c>
      <c r="K54" s="70"/>
      <c r="L54" s="70"/>
    </row>
    <row r="55" spans="2: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0"/>
        <v>0</v>
      </c>
      <c r="I55" s="4">
        <f t="shared" si="22"/>
        <v>0</v>
      </c>
      <c r="K55" s="70"/>
      <c r="L55" s="70"/>
    </row>
    <row r="56" spans="2:12" x14ac:dyDescent="0.2">
      <c r="B56" s="16" t="s">
        <v>81</v>
      </c>
      <c r="C56" s="4">
        <v>900000</v>
      </c>
      <c r="D56" s="4">
        <v>3115791.08</v>
      </c>
      <c r="E56" s="4">
        <v>0</v>
      </c>
      <c r="F56" s="4">
        <v>1587250</v>
      </c>
      <c r="G56" s="4">
        <v>5603041.0800000001</v>
      </c>
      <c r="H56" s="4">
        <f t="shared" si="20"/>
        <v>-900000</v>
      </c>
      <c r="I56" s="4">
        <f t="shared" si="22"/>
        <v>0</v>
      </c>
      <c r="L56" s="70"/>
    </row>
    <row r="57" spans="2: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0"/>
        <v>0</v>
      </c>
      <c r="I57" s="4">
        <f t="shared" si="22"/>
        <v>0</v>
      </c>
      <c r="L57" s="70"/>
    </row>
    <row r="58" spans="2:12" x14ac:dyDescent="0.2">
      <c r="B58" s="16" t="s">
        <v>83</v>
      </c>
      <c r="C58" s="4">
        <v>30000</v>
      </c>
      <c r="D58" s="4">
        <v>339137.68</v>
      </c>
      <c r="E58" s="4">
        <v>0</v>
      </c>
      <c r="F58" s="4">
        <v>858396</v>
      </c>
      <c r="G58" s="4">
        <v>527661.16</v>
      </c>
      <c r="H58" s="4">
        <f t="shared" si="20"/>
        <v>669872.5199999999</v>
      </c>
      <c r="I58" s="4">
        <f t="shared" si="22"/>
        <v>699872.5199999999</v>
      </c>
      <c r="K58" s="70"/>
      <c r="L58" s="70"/>
    </row>
    <row r="59" spans="2: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0"/>
        <v>0</v>
      </c>
      <c r="I59" s="4">
        <f t="shared" si="22"/>
        <v>0</v>
      </c>
      <c r="L59" s="70"/>
    </row>
    <row r="60" spans="2:12" x14ac:dyDescent="0.2">
      <c r="B60" s="16" t="s">
        <v>85</v>
      </c>
      <c r="C60" s="4">
        <v>0</v>
      </c>
      <c r="D60" s="4">
        <v>3387650.81</v>
      </c>
      <c r="E60" s="4">
        <v>0</v>
      </c>
      <c r="F60" s="4">
        <v>0</v>
      </c>
      <c r="G60" s="4">
        <v>1940650.81</v>
      </c>
      <c r="H60" s="4">
        <f t="shared" si="20"/>
        <v>1447000</v>
      </c>
      <c r="I60" s="4">
        <f t="shared" si="22"/>
        <v>1447000</v>
      </c>
      <c r="L60" s="70"/>
    </row>
    <row r="61" spans="2:12" x14ac:dyDescent="0.2">
      <c r="B61" s="16" t="s">
        <v>86</v>
      </c>
      <c r="C61" s="4">
        <v>40000</v>
      </c>
      <c r="D61" s="4">
        <v>0</v>
      </c>
      <c r="E61" s="4">
        <v>0</v>
      </c>
      <c r="F61" s="4">
        <v>0</v>
      </c>
      <c r="G61" s="4">
        <v>40000</v>
      </c>
      <c r="H61" s="4">
        <f t="shared" si="20"/>
        <v>-40000</v>
      </c>
      <c r="I61" s="4">
        <f t="shared" si="22"/>
        <v>0</v>
      </c>
      <c r="L61" s="70"/>
    </row>
    <row r="62" spans="2:12" x14ac:dyDescent="0.2">
      <c r="B62" s="17" t="s">
        <v>87</v>
      </c>
      <c r="C62" s="3">
        <f t="shared" ref="C62:I62" si="23">+SUM(C63:C65)</f>
        <v>0</v>
      </c>
      <c r="D62" s="3">
        <f t="shared" si="23"/>
        <v>11530159.030000001</v>
      </c>
      <c r="E62" s="3">
        <f t="shared" si="23"/>
        <v>4280.16</v>
      </c>
      <c r="F62" s="3">
        <f t="shared" si="23"/>
        <v>19370317.140000001</v>
      </c>
      <c r="G62" s="3">
        <f t="shared" si="23"/>
        <v>8460963.4100000001</v>
      </c>
      <c r="H62" s="3">
        <f t="shared" si="23"/>
        <v>22435232.600000001</v>
      </c>
      <c r="I62" s="3">
        <f t="shared" si="23"/>
        <v>22435232.600000001</v>
      </c>
      <c r="L62" s="70"/>
    </row>
    <row r="63" spans="2:12" x14ac:dyDescent="0.2">
      <c r="B63" s="16" t="s">
        <v>88</v>
      </c>
      <c r="C63" s="4">
        <v>0</v>
      </c>
      <c r="D63" s="4">
        <v>11530159.030000001</v>
      </c>
      <c r="E63" s="4">
        <v>4280.16</v>
      </c>
      <c r="F63" s="4">
        <v>18790317.140000001</v>
      </c>
      <c r="G63" s="4">
        <v>8460963.4100000001</v>
      </c>
      <c r="H63" s="4">
        <f t="shared" ref="H63:H65" si="24">+D63-E63+F63-G63</f>
        <v>21855232.600000001</v>
      </c>
      <c r="I63" s="4">
        <f t="shared" ref="I63" si="25">C63+H63</f>
        <v>21855232.600000001</v>
      </c>
      <c r="L63" s="70"/>
    </row>
    <row r="64" spans="2:12" x14ac:dyDescent="0.2">
      <c r="B64" s="16" t="s">
        <v>89</v>
      </c>
      <c r="C64" s="4">
        <v>0</v>
      </c>
      <c r="D64" s="4">
        <v>0</v>
      </c>
      <c r="E64" s="4">
        <v>0</v>
      </c>
      <c r="F64" s="4">
        <v>580000</v>
      </c>
      <c r="G64" s="4">
        <v>0</v>
      </c>
      <c r="H64" s="4">
        <f t="shared" si="24"/>
        <v>580000</v>
      </c>
      <c r="I64" s="4">
        <f t="shared" ref="I64" si="26">C64+H64</f>
        <v>580000</v>
      </c>
      <c r="L64" s="70"/>
    </row>
    <row r="65" spans="2:12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4"/>
        <v>0</v>
      </c>
      <c r="I65" s="4">
        <f t="shared" ref="I65" si="27">C65+H65</f>
        <v>0</v>
      </c>
      <c r="L65" s="70"/>
    </row>
    <row r="66" spans="2:12" x14ac:dyDescent="0.2">
      <c r="B66" s="17" t="s">
        <v>91</v>
      </c>
      <c r="C66" s="3">
        <v>0</v>
      </c>
      <c r="D66" s="3">
        <f t="shared" ref="D66:G66" si="28">+SUM(D67:D73)</f>
        <v>131796.68</v>
      </c>
      <c r="E66" s="3">
        <f t="shared" si="28"/>
        <v>1832953.6</v>
      </c>
      <c r="F66" s="3">
        <f t="shared" si="28"/>
        <v>3583092.64</v>
      </c>
      <c r="G66" s="3">
        <f t="shared" si="28"/>
        <v>5774739.3200000003</v>
      </c>
      <c r="H66" s="3">
        <f t="shared" ref="H66:I66" si="29">+SUM(H67:H73)</f>
        <v>-3892803.6000000006</v>
      </c>
      <c r="I66" s="3">
        <f t="shared" si="29"/>
        <v>0</v>
      </c>
      <c r="K66" s="70"/>
      <c r="L66" s="70"/>
    </row>
    <row r="67" spans="2:12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30">+D67-E67+F67-G67</f>
        <v>0</v>
      </c>
      <c r="I67" s="4">
        <f t="shared" ref="I67" si="31">C67+H67</f>
        <v>0</v>
      </c>
      <c r="L67" s="70"/>
    </row>
    <row r="68" spans="2:12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0"/>
        <v>0</v>
      </c>
      <c r="I68" s="4">
        <f t="shared" ref="I68" si="32">C68+H68</f>
        <v>0</v>
      </c>
      <c r="L68" s="70"/>
    </row>
    <row r="69" spans="2:12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0"/>
        <v>0</v>
      </c>
      <c r="I69" s="4">
        <f t="shared" ref="I69" si="33">C69+H69</f>
        <v>0</v>
      </c>
      <c r="L69" s="70"/>
    </row>
    <row r="70" spans="2:12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0"/>
        <v>0</v>
      </c>
      <c r="I70" s="4">
        <f t="shared" ref="I70" si="34">C70+H70</f>
        <v>0</v>
      </c>
      <c r="L70" s="70"/>
    </row>
    <row r="71" spans="2:12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0"/>
        <v>0</v>
      </c>
      <c r="I71" s="4">
        <f t="shared" ref="I71" si="35">C71+H71</f>
        <v>0</v>
      </c>
      <c r="L71" s="70"/>
    </row>
    <row r="72" spans="2:12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0"/>
        <v>0</v>
      </c>
      <c r="I72" s="4">
        <f t="shared" ref="I72" si="36">C72+H72</f>
        <v>0</v>
      </c>
      <c r="L72" s="70"/>
    </row>
    <row r="73" spans="2:12" x14ac:dyDescent="0.2">
      <c r="B73" s="16" t="s">
        <v>98</v>
      </c>
      <c r="C73" s="4">
        <v>3892803.6</v>
      </c>
      <c r="D73" s="4">
        <v>131796.68</v>
      </c>
      <c r="E73" s="4">
        <v>1832953.6</v>
      </c>
      <c r="F73" s="4">
        <v>3583092.64</v>
      </c>
      <c r="G73" s="4">
        <v>5774739.3200000003</v>
      </c>
      <c r="H73" s="4">
        <f t="shared" si="30"/>
        <v>-3892803.6000000006</v>
      </c>
      <c r="I73" s="4">
        <f t="shared" ref="I73" si="37">C73+H73</f>
        <v>0</v>
      </c>
      <c r="K73" s="70"/>
      <c r="L73" s="70"/>
    </row>
    <row r="74" spans="2:12" x14ac:dyDescent="0.2">
      <c r="B74" s="17" t="s">
        <v>99</v>
      </c>
      <c r="C74" s="3">
        <v>0</v>
      </c>
      <c r="D74" s="3">
        <f t="shared" ref="D74:I74" si="38">+SUM(D75:D77)</f>
        <v>0</v>
      </c>
      <c r="E74" s="3">
        <f t="shared" si="38"/>
        <v>0</v>
      </c>
      <c r="F74" s="3">
        <f t="shared" si="38"/>
        <v>2040710.7200000002</v>
      </c>
      <c r="G74" s="3">
        <f t="shared" si="38"/>
        <v>652500</v>
      </c>
      <c r="H74" s="3">
        <f t="shared" si="38"/>
        <v>1388210.7200000002</v>
      </c>
      <c r="I74" s="3">
        <f t="shared" si="38"/>
        <v>1888210.7200000002</v>
      </c>
      <c r="L74" s="70"/>
    </row>
    <row r="75" spans="2:12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39">+D75-E75+F75-G75</f>
        <v>0</v>
      </c>
      <c r="I75" s="4">
        <v>0</v>
      </c>
      <c r="L75" s="70"/>
    </row>
    <row r="76" spans="2:12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9"/>
        <v>0</v>
      </c>
      <c r="I76" s="4">
        <v>0</v>
      </c>
      <c r="L76" s="70"/>
    </row>
    <row r="77" spans="2:12" x14ac:dyDescent="0.2">
      <c r="B77" s="16" t="s">
        <v>102</v>
      </c>
      <c r="C77" s="4">
        <v>500000</v>
      </c>
      <c r="D77" s="4">
        <v>0</v>
      </c>
      <c r="E77" s="4">
        <v>0</v>
      </c>
      <c r="F77" s="4">
        <v>2040710.7200000002</v>
      </c>
      <c r="G77" s="4">
        <v>652500</v>
      </c>
      <c r="H77" s="4">
        <f t="shared" si="39"/>
        <v>1388210.7200000002</v>
      </c>
      <c r="I77" s="4">
        <f t="shared" ref="I77:I80" si="40">C77+H77</f>
        <v>1888210.7200000002</v>
      </c>
      <c r="L77" s="70"/>
    </row>
    <row r="78" spans="2:12" x14ac:dyDescent="0.2">
      <c r="B78" s="17" t="s">
        <v>103</v>
      </c>
      <c r="C78" s="3">
        <f t="shared" ref="C78:I78" si="41">+SUM(C79:C85)</f>
        <v>6400000</v>
      </c>
      <c r="D78" s="3">
        <f t="shared" si="41"/>
        <v>0</v>
      </c>
      <c r="E78" s="3">
        <f t="shared" si="41"/>
        <v>0</v>
      </c>
      <c r="F78" s="3">
        <f t="shared" si="41"/>
        <v>6400000</v>
      </c>
      <c r="G78" s="3">
        <f t="shared" si="41"/>
        <v>6566433.3399999999</v>
      </c>
      <c r="H78" s="3">
        <f t="shared" si="41"/>
        <v>-166433.33999999997</v>
      </c>
      <c r="I78" s="3">
        <f t="shared" si="41"/>
        <v>6233566.6600000001</v>
      </c>
      <c r="L78" s="70"/>
    </row>
    <row r="79" spans="2:12" x14ac:dyDescent="0.2">
      <c r="B79" s="16" t="s">
        <v>104</v>
      </c>
      <c r="C79" s="4">
        <v>6000000</v>
      </c>
      <c r="D79" s="4">
        <v>0</v>
      </c>
      <c r="E79" s="4">
        <v>0</v>
      </c>
      <c r="F79" s="4">
        <v>6000000</v>
      </c>
      <c r="G79" s="4">
        <v>6000000</v>
      </c>
      <c r="H79" s="4">
        <f t="shared" ref="H79:H85" si="42">+D79-E79+F79-G79</f>
        <v>0</v>
      </c>
      <c r="I79" s="4">
        <f t="shared" si="40"/>
        <v>6000000</v>
      </c>
      <c r="L79" s="70"/>
    </row>
    <row r="80" spans="2:12" x14ac:dyDescent="0.2">
      <c r="B80" s="16" t="s">
        <v>105</v>
      </c>
      <c r="C80" s="4">
        <v>400000</v>
      </c>
      <c r="D80" s="4">
        <v>0</v>
      </c>
      <c r="E80" s="4">
        <v>0</v>
      </c>
      <c r="F80" s="4">
        <v>400000</v>
      </c>
      <c r="G80" s="4">
        <v>566433.34</v>
      </c>
      <c r="H80" s="4">
        <f t="shared" si="42"/>
        <v>-166433.33999999997</v>
      </c>
      <c r="I80" s="4">
        <f t="shared" si="40"/>
        <v>233566.66000000003</v>
      </c>
      <c r="L80" s="70"/>
    </row>
    <row r="81" spans="2:12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42"/>
        <v>0</v>
      </c>
      <c r="I81" s="4">
        <v>0</v>
      </c>
      <c r="L81" s="70"/>
    </row>
    <row r="82" spans="2:12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42"/>
        <v>0</v>
      </c>
      <c r="I82" s="4">
        <v>0</v>
      </c>
      <c r="L82" s="70"/>
    </row>
    <row r="83" spans="2:12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42"/>
        <v>0</v>
      </c>
      <c r="I83" s="4">
        <v>0</v>
      </c>
      <c r="L83" s="70"/>
    </row>
    <row r="84" spans="2:12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42"/>
        <v>0</v>
      </c>
      <c r="I84" s="4">
        <v>0</v>
      </c>
      <c r="L84" s="70"/>
    </row>
    <row r="85" spans="2:12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42"/>
        <v>0</v>
      </c>
      <c r="I85" s="4">
        <v>0</v>
      </c>
      <c r="L85" s="70"/>
    </row>
    <row r="86" spans="2:12" x14ac:dyDescent="0.2">
      <c r="B86" s="10"/>
      <c r="C86" s="4"/>
      <c r="D86" s="4"/>
      <c r="E86" s="4"/>
      <c r="F86" s="4"/>
      <c r="G86" s="4"/>
      <c r="H86" s="4"/>
      <c r="I86" s="4"/>
      <c r="L86" s="70"/>
    </row>
    <row r="87" spans="2:12" x14ac:dyDescent="0.2">
      <c r="B87" s="14" t="s">
        <v>111</v>
      </c>
      <c r="C87" s="3">
        <f>C88+C96+C106+C116+C126+C136+C140+C148+C152</f>
        <v>56668748.879999995</v>
      </c>
      <c r="D87" s="3">
        <f t="shared" ref="D87:I87" si="43">D88+D96+D106+D116+D126+D136+D140+D148+D152</f>
        <v>347670095.05000001</v>
      </c>
      <c r="E87" s="3">
        <f t="shared" si="43"/>
        <v>215514441.23000002</v>
      </c>
      <c r="F87" s="3">
        <f t="shared" si="43"/>
        <v>60454236.049999997</v>
      </c>
      <c r="G87" s="3">
        <f t="shared" si="43"/>
        <v>60454236.049999997</v>
      </c>
      <c r="H87" s="3">
        <f t="shared" si="43"/>
        <v>132155653.82000001</v>
      </c>
      <c r="I87" s="3">
        <f t="shared" si="43"/>
        <v>306021104.73000002</v>
      </c>
      <c r="L87" s="70"/>
    </row>
    <row r="88" spans="2:12" x14ac:dyDescent="0.2">
      <c r="B88" s="17" t="s">
        <v>39</v>
      </c>
      <c r="C88" s="4">
        <v>34390136.689999998</v>
      </c>
      <c r="D88" s="4">
        <f t="shared" ref="D88:G88" si="44">SUM(D89:D95)</f>
        <v>29151470.580000002</v>
      </c>
      <c r="E88" s="4">
        <f t="shared" si="44"/>
        <v>1146410.68</v>
      </c>
      <c r="F88" s="4">
        <f t="shared" si="44"/>
        <v>0</v>
      </c>
      <c r="G88" s="4">
        <f t="shared" si="44"/>
        <v>6592587.3299999991</v>
      </c>
      <c r="H88" s="4">
        <f t="shared" ref="H88:I88" si="45">SUM(H89:H95)</f>
        <v>21412472.57</v>
      </c>
      <c r="I88" s="4">
        <f t="shared" si="45"/>
        <v>82006390.939999998</v>
      </c>
      <c r="L88" s="70"/>
    </row>
    <row r="89" spans="2:12" x14ac:dyDescent="0.2">
      <c r="B89" s="16" t="s">
        <v>40</v>
      </c>
      <c r="C89" s="4">
        <v>53258175.239999995</v>
      </c>
      <c r="D89" s="4">
        <v>10705880.030000001</v>
      </c>
      <c r="E89" s="4">
        <v>78173.41</v>
      </c>
      <c r="F89" s="4">
        <v>0</v>
      </c>
      <c r="G89" s="4">
        <v>6035327.6699999999</v>
      </c>
      <c r="H89" s="4">
        <f>+D89-E89+F89-G89</f>
        <v>4592378.9500000011</v>
      </c>
      <c r="I89" s="4">
        <f>C89+H89</f>
        <v>57850554.189999998</v>
      </c>
      <c r="L89" s="70"/>
    </row>
    <row r="90" spans="2:12" x14ac:dyDescent="0.2">
      <c r="B90" s="16" t="s">
        <v>41</v>
      </c>
      <c r="C90" s="4">
        <v>254457.60000000001</v>
      </c>
      <c r="D90" s="4">
        <v>1165362.3</v>
      </c>
      <c r="E90" s="4">
        <v>27482.53</v>
      </c>
      <c r="F90" s="4">
        <v>0</v>
      </c>
      <c r="G90" s="4">
        <v>715.02</v>
      </c>
      <c r="H90" s="4">
        <f t="shared" ref="H90:H95" si="46">+D90-E90+F90-G90</f>
        <v>1137164.75</v>
      </c>
      <c r="I90" s="4">
        <f t="shared" ref="I90:I95" si="47">C90+H90</f>
        <v>1391622.35</v>
      </c>
      <c r="L90" s="70"/>
    </row>
    <row r="91" spans="2:12" x14ac:dyDescent="0.2">
      <c r="B91" s="16" t="s">
        <v>42</v>
      </c>
      <c r="C91" s="4">
        <v>6709033.2300000004</v>
      </c>
      <c r="D91" s="4">
        <v>1302279.03</v>
      </c>
      <c r="E91" s="4">
        <v>894049.40999999992</v>
      </c>
      <c r="F91" s="4">
        <v>0</v>
      </c>
      <c r="G91" s="4">
        <v>524632.30000000005</v>
      </c>
      <c r="H91" s="4">
        <f t="shared" si="46"/>
        <v>-116402.67999999993</v>
      </c>
      <c r="I91" s="4">
        <f t="shared" si="47"/>
        <v>6592630.5500000007</v>
      </c>
      <c r="L91" s="70"/>
    </row>
    <row r="92" spans="2:12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6"/>
        <v>0</v>
      </c>
      <c r="I92" s="4">
        <f t="shared" si="47"/>
        <v>0</v>
      </c>
      <c r="L92" s="70"/>
    </row>
    <row r="93" spans="2:12" x14ac:dyDescent="0.2">
      <c r="B93" s="16" t="s">
        <v>44</v>
      </c>
      <c r="C93" s="4">
        <v>286052.3</v>
      </c>
      <c r="D93" s="4">
        <v>15977949.220000001</v>
      </c>
      <c r="E93" s="4">
        <v>60505.33</v>
      </c>
      <c r="F93" s="4">
        <v>0</v>
      </c>
      <c r="G93" s="4">
        <v>31912.34</v>
      </c>
      <c r="H93" s="4">
        <f t="shared" si="46"/>
        <v>15885531.550000001</v>
      </c>
      <c r="I93" s="4">
        <f t="shared" si="47"/>
        <v>16171583.850000001</v>
      </c>
      <c r="L93" s="70"/>
    </row>
    <row r="94" spans="2:12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6"/>
        <v>0</v>
      </c>
      <c r="I94" s="4">
        <f t="shared" si="47"/>
        <v>0</v>
      </c>
      <c r="L94" s="70"/>
    </row>
    <row r="95" spans="2:12" x14ac:dyDescent="0.2">
      <c r="B95" s="16" t="s">
        <v>46</v>
      </c>
      <c r="C95" s="4">
        <v>86200</v>
      </c>
      <c r="D95" s="4">
        <v>0</v>
      </c>
      <c r="E95" s="4">
        <v>86200</v>
      </c>
      <c r="F95" s="4">
        <v>0</v>
      </c>
      <c r="G95" s="4">
        <v>0</v>
      </c>
      <c r="H95" s="4">
        <f t="shared" si="46"/>
        <v>-86200</v>
      </c>
      <c r="I95" s="4">
        <f t="shared" si="47"/>
        <v>0</v>
      </c>
      <c r="L95" s="70"/>
    </row>
    <row r="96" spans="2:12" x14ac:dyDescent="0.2">
      <c r="B96" s="17" t="s">
        <v>47</v>
      </c>
      <c r="C96" s="4">
        <v>5546499.0999999996</v>
      </c>
      <c r="D96" s="4">
        <f t="shared" ref="D96:I96" si="48">SUM(D97:D105)</f>
        <v>6245622.25</v>
      </c>
      <c r="E96" s="4">
        <f t="shared" si="48"/>
        <v>5770315.1399999997</v>
      </c>
      <c r="F96" s="4">
        <f t="shared" si="48"/>
        <v>6783678.4900000002</v>
      </c>
      <c r="G96" s="4">
        <f t="shared" si="48"/>
        <v>847285.52999999991</v>
      </c>
      <c r="H96" s="4">
        <f t="shared" si="48"/>
        <v>6411700.0700000003</v>
      </c>
      <c r="I96" s="4">
        <f t="shared" si="48"/>
        <v>29202475.600000001</v>
      </c>
      <c r="L96" s="70"/>
    </row>
    <row r="97" spans="2:12" x14ac:dyDescent="0.2">
      <c r="B97" s="16" t="s">
        <v>48</v>
      </c>
      <c r="C97" s="4">
        <v>337921.28000000003</v>
      </c>
      <c r="D97" s="4">
        <v>0</v>
      </c>
      <c r="E97" s="4">
        <v>99741.61</v>
      </c>
      <c r="F97" s="4">
        <v>38128</v>
      </c>
      <c r="G97" s="4">
        <v>50000</v>
      </c>
      <c r="H97" s="4">
        <f t="shared" ref="H97:H105" si="49">+D97-E97+F97-G97</f>
        <v>-111613.61</v>
      </c>
      <c r="I97" s="4">
        <f t="shared" ref="I97:I105" si="50">C97+H97</f>
        <v>226307.67000000004</v>
      </c>
      <c r="L97" s="70"/>
    </row>
    <row r="98" spans="2:12" x14ac:dyDescent="0.2">
      <c r="B98" s="16" t="s">
        <v>49</v>
      </c>
      <c r="C98" s="4">
        <v>352500</v>
      </c>
      <c r="D98" s="4">
        <v>0</v>
      </c>
      <c r="E98" s="4">
        <v>171123.59</v>
      </c>
      <c r="F98" s="4">
        <v>173934.32</v>
      </c>
      <c r="G98" s="4">
        <v>52500</v>
      </c>
      <c r="H98" s="4">
        <f t="shared" si="49"/>
        <v>-49689.26999999999</v>
      </c>
      <c r="I98" s="4">
        <f t="shared" si="50"/>
        <v>302810.73</v>
      </c>
      <c r="L98" s="70"/>
    </row>
    <row r="99" spans="2:12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9"/>
        <v>0</v>
      </c>
      <c r="I99" s="4">
        <f t="shared" si="50"/>
        <v>0</v>
      </c>
      <c r="L99" s="70"/>
    </row>
    <row r="100" spans="2:12" x14ac:dyDescent="0.2">
      <c r="B100" s="16" t="s">
        <v>51</v>
      </c>
      <c r="C100" s="4">
        <v>1452468.33</v>
      </c>
      <c r="D100" s="4">
        <v>4493695.67</v>
      </c>
      <c r="E100" s="4">
        <v>611751.02</v>
      </c>
      <c r="F100" s="4">
        <v>1882230.75</v>
      </c>
      <c r="G100" s="4">
        <v>195351.38</v>
      </c>
      <c r="H100" s="4">
        <f t="shared" si="49"/>
        <v>5568824.0200000005</v>
      </c>
      <c r="I100" s="4">
        <f t="shared" si="50"/>
        <v>7021292.3500000006</v>
      </c>
      <c r="L100" s="70"/>
    </row>
    <row r="101" spans="2:12" x14ac:dyDescent="0.2">
      <c r="B101" s="18" t="s">
        <v>52</v>
      </c>
      <c r="C101" s="4">
        <v>14717.62</v>
      </c>
      <c r="D101" s="4">
        <v>0</v>
      </c>
      <c r="E101" s="4">
        <v>0</v>
      </c>
      <c r="F101" s="4">
        <v>0</v>
      </c>
      <c r="G101" s="4">
        <v>14717.62</v>
      </c>
      <c r="H101" s="4">
        <f t="shared" si="49"/>
        <v>-14717.62</v>
      </c>
      <c r="I101" s="4">
        <f t="shared" si="50"/>
        <v>0</v>
      </c>
      <c r="L101" s="70"/>
    </row>
    <row r="102" spans="2:12" x14ac:dyDescent="0.2">
      <c r="B102" s="16" t="s">
        <v>53</v>
      </c>
      <c r="C102" s="4">
        <v>16914449.280000001</v>
      </c>
      <c r="D102" s="4">
        <v>21097.279999999999</v>
      </c>
      <c r="E102" s="4">
        <v>3036453.61</v>
      </c>
      <c r="F102" s="4">
        <v>3900124.59</v>
      </c>
      <c r="G102" s="4">
        <v>318236.56999999995</v>
      </c>
      <c r="H102" s="4">
        <f t="shared" si="49"/>
        <v>566531.68999999983</v>
      </c>
      <c r="I102" s="4">
        <f t="shared" si="50"/>
        <v>17480980.970000003</v>
      </c>
      <c r="L102" s="70"/>
    </row>
    <row r="103" spans="2:12" x14ac:dyDescent="0.2">
      <c r="B103" s="16" t="s">
        <v>54</v>
      </c>
      <c r="C103" s="4">
        <v>95584</v>
      </c>
      <c r="D103" s="4">
        <v>483000</v>
      </c>
      <c r="E103" s="4">
        <v>500230.46</v>
      </c>
      <c r="F103" s="4">
        <v>500000</v>
      </c>
      <c r="G103" s="4">
        <v>109084</v>
      </c>
      <c r="H103" s="4">
        <f t="shared" si="49"/>
        <v>373685.54</v>
      </c>
      <c r="I103" s="4">
        <f t="shared" si="50"/>
        <v>469269.54</v>
      </c>
      <c r="L103" s="70"/>
    </row>
    <row r="104" spans="2:12" x14ac:dyDescent="0.2">
      <c r="B104" s="16" t="s">
        <v>55</v>
      </c>
      <c r="C104" s="4">
        <v>3955.6</v>
      </c>
      <c r="D104" s="4">
        <v>0</v>
      </c>
      <c r="E104" s="4">
        <v>3955.6</v>
      </c>
      <c r="F104" s="4">
        <v>0</v>
      </c>
      <c r="G104" s="4">
        <v>0</v>
      </c>
      <c r="H104" s="4">
        <f t="shared" si="49"/>
        <v>-3955.6</v>
      </c>
      <c r="I104" s="4">
        <f t="shared" si="50"/>
        <v>0</v>
      </c>
      <c r="L104" s="70"/>
    </row>
    <row r="105" spans="2:12" x14ac:dyDescent="0.2">
      <c r="B105" s="16" t="s">
        <v>56</v>
      </c>
      <c r="C105" s="4">
        <v>3619179.42</v>
      </c>
      <c r="D105" s="4">
        <v>1247829.3</v>
      </c>
      <c r="E105" s="4">
        <v>1347059.25</v>
      </c>
      <c r="F105" s="4">
        <v>289260.83</v>
      </c>
      <c r="G105" s="4">
        <v>107395.96</v>
      </c>
      <c r="H105" s="4">
        <f t="shared" si="49"/>
        <v>82634.920000000056</v>
      </c>
      <c r="I105" s="4">
        <f t="shared" si="50"/>
        <v>3701814.34</v>
      </c>
      <c r="L105" s="70"/>
    </row>
    <row r="106" spans="2:12" x14ac:dyDescent="0.2">
      <c r="B106" s="17" t="s">
        <v>57</v>
      </c>
      <c r="C106" s="4">
        <v>5553512.5899999999</v>
      </c>
      <c r="D106" s="4">
        <f t="shared" ref="D106:I106" si="51">SUM(D107:D115)</f>
        <v>8486064.6999999993</v>
      </c>
      <c r="E106" s="4">
        <f t="shared" si="51"/>
        <v>3369097.11</v>
      </c>
      <c r="F106" s="4">
        <f t="shared" si="51"/>
        <v>2400587.77</v>
      </c>
      <c r="G106" s="4">
        <f t="shared" si="51"/>
        <v>2272136.5</v>
      </c>
      <c r="H106" s="4">
        <f t="shared" si="51"/>
        <v>5245418.8599999994</v>
      </c>
      <c r="I106" s="4">
        <f t="shared" si="51"/>
        <v>13111628.259999998</v>
      </c>
      <c r="L106" s="70"/>
    </row>
    <row r="107" spans="2:12" x14ac:dyDescent="0.2">
      <c r="B107" s="16" t="s">
        <v>58</v>
      </c>
      <c r="C107" s="4">
        <v>2292920.89</v>
      </c>
      <c r="D107" s="4">
        <v>6393807.8899999997</v>
      </c>
      <c r="E107" s="4">
        <v>2991818.1</v>
      </c>
      <c r="F107" s="4">
        <v>1415288.82</v>
      </c>
      <c r="G107" s="4">
        <v>0</v>
      </c>
      <c r="H107" s="4">
        <f t="shared" ref="H107:H115" si="52">+D107-E107+F107-G107</f>
        <v>4817278.6099999994</v>
      </c>
      <c r="I107" s="4">
        <f t="shared" ref="I107:I115" si="53">C107+H107</f>
        <v>7110199.5</v>
      </c>
      <c r="L107" s="70"/>
    </row>
    <row r="108" spans="2:12" x14ac:dyDescent="0.2">
      <c r="B108" s="16" t="s">
        <v>59</v>
      </c>
      <c r="C108" s="4">
        <v>69600</v>
      </c>
      <c r="D108" s="4">
        <v>131800</v>
      </c>
      <c r="E108" s="4">
        <v>17400</v>
      </c>
      <c r="F108" s="4">
        <v>0</v>
      </c>
      <c r="G108" s="4">
        <v>0</v>
      </c>
      <c r="H108" s="4">
        <f t="shared" si="52"/>
        <v>114400</v>
      </c>
      <c r="I108" s="4">
        <f t="shared" si="53"/>
        <v>184000</v>
      </c>
      <c r="L108" s="70"/>
    </row>
    <row r="109" spans="2:12" x14ac:dyDescent="0.2">
      <c r="B109" s="16" t="s">
        <v>60</v>
      </c>
      <c r="C109" s="4">
        <v>954201.75</v>
      </c>
      <c r="D109" s="4">
        <v>435592.98</v>
      </c>
      <c r="E109" s="4">
        <v>140029.99</v>
      </c>
      <c r="F109" s="4">
        <v>647562.12</v>
      </c>
      <c r="G109" s="4">
        <v>355000</v>
      </c>
      <c r="H109" s="4">
        <f t="shared" si="52"/>
        <v>588125.11</v>
      </c>
      <c r="I109" s="4">
        <f t="shared" si="53"/>
        <v>1542326.8599999999</v>
      </c>
      <c r="L109" s="70"/>
    </row>
    <row r="110" spans="2:12" x14ac:dyDescent="0.2">
      <c r="B110" s="16" t="s">
        <v>61</v>
      </c>
      <c r="C110" s="4">
        <v>450000</v>
      </c>
      <c r="D110" s="4">
        <v>0</v>
      </c>
      <c r="E110" s="4">
        <v>0</v>
      </c>
      <c r="F110" s="4">
        <v>65168</v>
      </c>
      <c r="G110" s="4">
        <v>0</v>
      </c>
      <c r="H110" s="4">
        <f t="shared" si="52"/>
        <v>65168</v>
      </c>
      <c r="I110" s="4">
        <f t="shared" si="53"/>
        <v>515168</v>
      </c>
      <c r="L110" s="70"/>
    </row>
    <row r="111" spans="2:12" x14ac:dyDescent="0.2">
      <c r="B111" s="16" t="s">
        <v>62</v>
      </c>
      <c r="C111" s="4">
        <v>3739486.76</v>
      </c>
      <c r="D111" s="4">
        <v>356475.83999999997</v>
      </c>
      <c r="E111" s="4">
        <v>219849.02000000002</v>
      </c>
      <c r="F111" s="4">
        <v>166481.5</v>
      </c>
      <c r="G111" s="4">
        <v>804442.45000000007</v>
      </c>
      <c r="H111" s="4">
        <f t="shared" si="52"/>
        <v>-501334.13000000012</v>
      </c>
      <c r="I111" s="4">
        <f t="shared" si="53"/>
        <v>3238152.63</v>
      </c>
      <c r="L111" s="70"/>
    </row>
    <row r="112" spans="2:12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2"/>
        <v>0</v>
      </c>
      <c r="I112" s="4">
        <f t="shared" si="53"/>
        <v>0</v>
      </c>
      <c r="L112" s="70"/>
    </row>
    <row r="113" spans="2:12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2"/>
        <v>0</v>
      </c>
      <c r="I113" s="4">
        <f t="shared" si="53"/>
        <v>0</v>
      </c>
      <c r="L113" s="70"/>
    </row>
    <row r="114" spans="2:12" x14ac:dyDescent="0.2">
      <c r="B114" s="16" t="s">
        <v>65</v>
      </c>
      <c r="C114" s="4">
        <v>360000</v>
      </c>
      <c r="D114" s="4">
        <v>25790.100000000002</v>
      </c>
      <c r="E114" s="4">
        <v>0</v>
      </c>
      <c r="F114" s="4">
        <v>13500</v>
      </c>
      <c r="G114" s="4">
        <v>100000</v>
      </c>
      <c r="H114" s="4">
        <f t="shared" si="52"/>
        <v>-60709.899999999994</v>
      </c>
      <c r="I114" s="4">
        <f t="shared" si="53"/>
        <v>299290.09999999998</v>
      </c>
      <c r="L114" s="70"/>
    </row>
    <row r="115" spans="2:12" x14ac:dyDescent="0.2">
      <c r="B115" s="16" t="s">
        <v>66</v>
      </c>
      <c r="C115" s="4">
        <v>0</v>
      </c>
      <c r="D115" s="4">
        <v>1142597.8899999999</v>
      </c>
      <c r="E115" s="4">
        <v>0</v>
      </c>
      <c r="F115" s="4">
        <v>92587.33</v>
      </c>
      <c r="G115" s="4">
        <v>1012694.05</v>
      </c>
      <c r="H115" s="4">
        <f t="shared" si="52"/>
        <v>222491.16999999993</v>
      </c>
      <c r="I115" s="4">
        <f t="shared" si="53"/>
        <v>222491.16999999993</v>
      </c>
      <c r="L115" s="70"/>
    </row>
    <row r="116" spans="2:12" x14ac:dyDescent="0.2">
      <c r="B116" s="17" t="s">
        <v>67</v>
      </c>
      <c r="C116" s="4">
        <v>10662600</v>
      </c>
      <c r="D116" s="4">
        <f t="shared" ref="D116:I116" si="54">SUM(D117:D125)</f>
        <v>6416230.46</v>
      </c>
      <c r="E116" s="4">
        <f t="shared" si="54"/>
        <v>3882067</v>
      </c>
      <c r="F116" s="4">
        <f t="shared" si="54"/>
        <v>2140694.0499999998</v>
      </c>
      <c r="G116" s="4">
        <f t="shared" si="54"/>
        <v>229939.67</v>
      </c>
      <c r="H116" s="4">
        <f t="shared" si="54"/>
        <v>4444917.84</v>
      </c>
      <c r="I116" s="4">
        <f t="shared" si="54"/>
        <v>5272917.84</v>
      </c>
      <c r="L116" s="70"/>
    </row>
    <row r="117" spans="2:12" x14ac:dyDescent="0.2">
      <c r="B117" s="16" t="s">
        <v>68</v>
      </c>
      <c r="C117" s="4">
        <v>0</v>
      </c>
      <c r="D117" s="4">
        <v>230.46</v>
      </c>
      <c r="E117" s="4">
        <v>0</v>
      </c>
      <c r="F117" s="4">
        <v>228000</v>
      </c>
      <c r="G117" s="4">
        <v>0</v>
      </c>
      <c r="H117" s="4">
        <f t="shared" ref="H117:H125" si="55">+D117-E117+F117-G117</f>
        <v>228230.46</v>
      </c>
      <c r="I117" s="4">
        <f t="shared" ref="I117:I125" si="56">C117+H117</f>
        <v>228230.46</v>
      </c>
      <c r="L117" s="70"/>
    </row>
    <row r="118" spans="2:12" x14ac:dyDescent="0.2">
      <c r="B118" s="16" t="s">
        <v>69</v>
      </c>
      <c r="C118" s="4">
        <v>228000</v>
      </c>
      <c r="D118" s="4">
        <v>0</v>
      </c>
      <c r="E118" s="4">
        <v>0</v>
      </c>
      <c r="F118" s="4">
        <v>0</v>
      </c>
      <c r="G118" s="4">
        <v>228000</v>
      </c>
      <c r="H118" s="4">
        <f t="shared" si="55"/>
        <v>-228000</v>
      </c>
      <c r="I118" s="4">
        <f t="shared" si="56"/>
        <v>0</v>
      </c>
      <c r="L118" s="70"/>
    </row>
    <row r="119" spans="2:12" x14ac:dyDescent="0.2">
      <c r="B119" s="16" t="s">
        <v>70</v>
      </c>
      <c r="C119" s="4">
        <v>0</v>
      </c>
      <c r="D119" s="4">
        <v>6416000</v>
      </c>
      <c r="E119" s="4">
        <v>3882067</v>
      </c>
      <c r="F119" s="4">
        <v>0</v>
      </c>
      <c r="G119" s="4">
        <v>0</v>
      </c>
      <c r="H119" s="4">
        <f t="shared" si="55"/>
        <v>2533933</v>
      </c>
      <c r="I119" s="4">
        <f t="shared" si="56"/>
        <v>2533933</v>
      </c>
      <c r="L119" s="70"/>
    </row>
    <row r="120" spans="2:12" x14ac:dyDescent="0.2">
      <c r="B120" s="16" t="s">
        <v>71</v>
      </c>
      <c r="C120" s="4">
        <v>600000</v>
      </c>
      <c r="D120" s="4">
        <v>0</v>
      </c>
      <c r="E120" s="4">
        <v>0</v>
      </c>
      <c r="F120" s="4">
        <v>900000</v>
      </c>
      <c r="G120" s="4">
        <v>1939.67</v>
      </c>
      <c r="H120" s="4">
        <f t="shared" si="55"/>
        <v>898060.33</v>
      </c>
      <c r="I120" s="4">
        <f t="shared" si="56"/>
        <v>1498060.33</v>
      </c>
      <c r="L120" s="70"/>
    </row>
    <row r="121" spans="2:12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1012694.05</v>
      </c>
      <c r="G121" s="4">
        <v>0</v>
      </c>
      <c r="H121" s="4">
        <f t="shared" si="55"/>
        <v>1012694.05</v>
      </c>
      <c r="I121" s="4">
        <f t="shared" si="56"/>
        <v>1012694.05</v>
      </c>
      <c r="L121" s="70"/>
    </row>
    <row r="122" spans="2:12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55"/>
        <v>0</v>
      </c>
      <c r="I122" s="4">
        <f t="shared" si="56"/>
        <v>0</v>
      </c>
      <c r="L122" s="70"/>
    </row>
    <row r="123" spans="2:12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55"/>
        <v>0</v>
      </c>
      <c r="I123" s="4">
        <f t="shared" si="56"/>
        <v>0</v>
      </c>
      <c r="L123" s="70"/>
    </row>
    <row r="124" spans="2:12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55"/>
        <v>0</v>
      </c>
      <c r="I124" s="4">
        <f t="shared" si="56"/>
        <v>0</v>
      </c>
      <c r="L124" s="70"/>
    </row>
    <row r="125" spans="2:12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55"/>
        <v>0</v>
      </c>
      <c r="I125" s="4">
        <f t="shared" si="56"/>
        <v>0</v>
      </c>
      <c r="L125" s="70"/>
    </row>
    <row r="126" spans="2:12" x14ac:dyDescent="0.2">
      <c r="B126" s="17" t="s">
        <v>77</v>
      </c>
      <c r="C126" s="4">
        <v>516000.5</v>
      </c>
      <c r="D126" s="4">
        <f t="shared" ref="D126:G126" si="57">SUM(D127:D135)</f>
        <v>211164225.03</v>
      </c>
      <c r="E126" s="4">
        <f t="shared" si="57"/>
        <v>109264979.18000001</v>
      </c>
      <c r="F126" s="4">
        <f t="shared" si="57"/>
        <v>1922183.3</v>
      </c>
      <c r="G126" s="4">
        <f t="shared" si="57"/>
        <v>0</v>
      </c>
      <c r="H126" s="4">
        <f>(D126+F126)-(E126+G126)</f>
        <v>103821429.15000001</v>
      </c>
      <c r="I126" s="4">
        <f t="shared" ref="I126" si="58">SUM(I127:I135)</f>
        <v>103821429.15000001</v>
      </c>
      <c r="L126" s="70"/>
    </row>
    <row r="127" spans="2:12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91872</v>
      </c>
      <c r="G127" s="4">
        <v>0</v>
      </c>
      <c r="H127" s="4">
        <f t="shared" ref="H127:H135" si="59">+D127-E127+F127-G127</f>
        <v>91872</v>
      </c>
      <c r="I127" s="4">
        <f t="shared" ref="I127:I135" si="60">C127+H127</f>
        <v>91872</v>
      </c>
      <c r="L127" s="70"/>
    </row>
    <row r="128" spans="2:12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59"/>
        <v>0</v>
      </c>
      <c r="I128" s="4">
        <f t="shared" si="60"/>
        <v>0</v>
      </c>
      <c r="L128" s="70"/>
    </row>
    <row r="129" spans="2:12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59"/>
        <v>0</v>
      </c>
      <c r="I129" s="4">
        <f t="shared" si="60"/>
        <v>0</v>
      </c>
      <c r="L129" s="70"/>
    </row>
    <row r="130" spans="2:12" x14ac:dyDescent="0.2">
      <c r="B130" s="16" t="s">
        <v>81</v>
      </c>
      <c r="C130" s="4">
        <v>0</v>
      </c>
      <c r="D130" s="4">
        <v>3705110.7</v>
      </c>
      <c r="E130" s="4">
        <v>5535422</v>
      </c>
      <c r="F130" s="4">
        <v>1830311.3</v>
      </c>
      <c r="G130" s="4">
        <v>0</v>
      </c>
      <c r="H130" s="4">
        <f t="shared" si="59"/>
        <v>2.3283064365386963E-10</v>
      </c>
      <c r="I130" s="4">
        <f t="shared" si="60"/>
        <v>2.3283064365386963E-10</v>
      </c>
      <c r="L130" s="70"/>
    </row>
    <row r="131" spans="2:12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59"/>
        <v>0</v>
      </c>
      <c r="I131" s="4">
        <f t="shared" si="60"/>
        <v>0</v>
      </c>
      <c r="L131" s="70"/>
    </row>
    <row r="132" spans="2:12" x14ac:dyDescent="0.2">
      <c r="B132" s="16" t="s">
        <v>83</v>
      </c>
      <c r="C132" s="4">
        <v>0</v>
      </c>
      <c r="D132" s="4">
        <v>207459114.33000001</v>
      </c>
      <c r="E132" s="4">
        <v>103729557.18000001</v>
      </c>
      <c r="F132" s="4">
        <v>0</v>
      </c>
      <c r="G132" s="4">
        <v>0</v>
      </c>
      <c r="H132" s="4">
        <f t="shared" si="59"/>
        <v>103729557.15000001</v>
      </c>
      <c r="I132" s="4">
        <f t="shared" si="60"/>
        <v>103729557.15000001</v>
      </c>
      <c r="L132" s="70"/>
    </row>
    <row r="133" spans="2:12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59"/>
        <v>0</v>
      </c>
      <c r="I133" s="4">
        <f t="shared" si="60"/>
        <v>0</v>
      </c>
      <c r="L133" s="70"/>
    </row>
    <row r="134" spans="2:12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59"/>
        <v>0</v>
      </c>
      <c r="I134" s="4">
        <f t="shared" si="60"/>
        <v>0</v>
      </c>
      <c r="L134" s="70"/>
    </row>
    <row r="135" spans="2:12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59"/>
        <v>0</v>
      </c>
      <c r="I135" s="4">
        <f t="shared" si="60"/>
        <v>0</v>
      </c>
      <c r="L135" s="70"/>
    </row>
    <row r="136" spans="2:12" x14ac:dyDescent="0.2">
      <c r="B136" s="17" t="s">
        <v>87</v>
      </c>
      <c r="C136" s="3">
        <f>+SUM(C137:C139)</f>
        <v>0</v>
      </c>
      <c r="D136" s="3">
        <f>+SUM(D137:D139)</f>
        <v>85917221.199999988</v>
      </c>
      <c r="E136" s="3">
        <f>+SUM(E137:E139)</f>
        <v>42830709.809999995</v>
      </c>
      <c r="F136" s="3">
        <f>+SUM(F137:F139)</f>
        <v>41227495.789999999</v>
      </c>
      <c r="G136" s="3">
        <f>+SUM(G137:G139)</f>
        <v>11707744.24</v>
      </c>
      <c r="H136" s="3">
        <f>+SUM(H137:H139)</f>
        <v>72606262.939999998</v>
      </c>
      <c r="I136" s="3">
        <f>+SUM(I137:I139)</f>
        <v>72606262.939999998</v>
      </c>
      <c r="L136" s="70"/>
    </row>
    <row r="137" spans="2:12" x14ac:dyDescent="0.2">
      <c r="B137" s="16" t="s">
        <v>88</v>
      </c>
      <c r="C137" s="4">
        <v>0</v>
      </c>
      <c r="D137" s="4">
        <v>79873626.849999994</v>
      </c>
      <c r="E137" s="4">
        <v>38286954.119999997</v>
      </c>
      <c r="F137" s="4">
        <v>39397184.490000002</v>
      </c>
      <c r="G137" s="4">
        <v>9877432.9399999995</v>
      </c>
      <c r="H137" s="4">
        <f t="shared" ref="H137:H139" si="61">+D137-E137+F137-G137</f>
        <v>71106424.280000001</v>
      </c>
      <c r="I137" s="4">
        <f t="shared" ref="I137:I139" si="62">C137+H137</f>
        <v>71106424.280000001</v>
      </c>
      <c r="L137" s="70"/>
    </row>
    <row r="138" spans="2:12" x14ac:dyDescent="0.2">
      <c r="B138" s="16" t="s">
        <v>89</v>
      </c>
      <c r="C138" s="4">
        <v>0</v>
      </c>
      <c r="D138" s="4">
        <v>6043594.3499999996</v>
      </c>
      <c r="E138" s="4">
        <v>4543755.6899999995</v>
      </c>
      <c r="F138" s="4">
        <v>1830311.3</v>
      </c>
      <c r="G138" s="4">
        <v>1830311.3</v>
      </c>
      <c r="H138" s="4">
        <f t="shared" si="61"/>
        <v>1499838.66</v>
      </c>
      <c r="I138" s="4">
        <f t="shared" si="62"/>
        <v>1499838.66</v>
      </c>
      <c r="L138" s="70"/>
    </row>
    <row r="139" spans="2:12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61"/>
        <v>0</v>
      </c>
      <c r="I139" s="4">
        <f t="shared" si="62"/>
        <v>0</v>
      </c>
      <c r="L139" s="70"/>
    </row>
    <row r="140" spans="2:12" x14ac:dyDescent="0.2">
      <c r="B140" s="17" t="s">
        <v>91</v>
      </c>
      <c r="C140" s="3">
        <v>0</v>
      </c>
      <c r="D140" s="3">
        <f t="shared" ref="D140:G140" si="63">+SUM(D141:D147)</f>
        <v>289260.83</v>
      </c>
      <c r="E140" s="3">
        <f t="shared" si="63"/>
        <v>49250862.310000002</v>
      </c>
      <c r="F140" s="3">
        <f t="shared" si="63"/>
        <v>3347932.5999999996</v>
      </c>
      <c r="G140" s="3">
        <f t="shared" si="63"/>
        <v>36172878.729999997</v>
      </c>
      <c r="H140" s="3">
        <f t="shared" ref="H140:I140" si="64">+SUM(H141:H147)</f>
        <v>-81786547.609999999</v>
      </c>
      <c r="I140" s="3">
        <f t="shared" si="64"/>
        <v>0</v>
      </c>
      <c r="L140" s="70"/>
    </row>
    <row r="141" spans="2:12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65">+D141-E141+F141-G141</f>
        <v>0</v>
      </c>
      <c r="I141" s="4">
        <f t="shared" ref="I141:I147" si="66">C141+H141</f>
        <v>0</v>
      </c>
      <c r="L141" s="70"/>
    </row>
    <row r="142" spans="2:12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65"/>
        <v>0</v>
      </c>
      <c r="I142" s="4">
        <f t="shared" si="66"/>
        <v>0</v>
      </c>
      <c r="L142" s="70"/>
    </row>
    <row r="143" spans="2:12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65"/>
        <v>0</v>
      </c>
      <c r="I143" s="4">
        <f t="shared" si="66"/>
        <v>0</v>
      </c>
      <c r="L143" s="70"/>
    </row>
    <row r="144" spans="2:12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65"/>
        <v>0</v>
      </c>
      <c r="I144" s="4">
        <f t="shared" si="66"/>
        <v>0</v>
      </c>
      <c r="L144" s="70"/>
    </row>
    <row r="145" spans="2:12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65"/>
        <v>0</v>
      </c>
      <c r="I145" s="4">
        <f t="shared" si="66"/>
        <v>0</v>
      </c>
      <c r="L145" s="70"/>
    </row>
    <row r="146" spans="2:12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65"/>
        <v>0</v>
      </c>
      <c r="I146" s="4">
        <f t="shared" si="66"/>
        <v>0</v>
      </c>
      <c r="L146" s="70"/>
    </row>
    <row r="147" spans="2:12" x14ac:dyDescent="0.2">
      <c r="B147" s="16" t="s">
        <v>98</v>
      </c>
      <c r="C147" s="4">
        <v>81786547.609999999</v>
      </c>
      <c r="D147" s="4">
        <v>289260.83</v>
      </c>
      <c r="E147" s="4">
        <v>49250862.310000002</v>
      </c>
      <c r="F147" s="4">
        <v>3347932.5999999996</v>
      </c>
      <c r="G147" s="4">
        <v>36172878.729999997</v>
      </c>
      <c r="H147" s="4">
        <f t="shared" si="65"/>
        <v>-81786547.609999999</v>
      </c>
      <c r="I147" s="4">
        <f t="shared" si="66"/>
        <v>0</v>
      </c>
      <c r="L147" s="70"/>
    </row>
    <row r="148" spans="2:12" x14ac:dyDescent="0.2">
      <c r="B148" s="17" t="s">
        <v>99</v>
      </c>
      <c r="C148" s="3">
        <v>0</v>
      </c>
      <c r="D148" s="3">
        <f t="shared" ref="D148:I148" si="67">+SUM(D149:D151)</f>
        <v>0</v>
      </c>
      <c r="E148" s="3">
        <f t="shared" si="67"/>
        <v>0</v>
      </c>
      <c r="F148" s="3">
        <f t="shared" si="67"/>
        <v>2631664.0499999998</v>
      </c>
      <c r="G148" s="3">
        <f t="shared" si="67"/>
        <v>2631664.0499999998</v>
      </c>
      <c r="H148" s="3">
        <f t="shared" si="67"/>
        <v>0</v>
      </c>
      <c r="I148" s="3">
        <f t="shared" si="67"/>
        <v>0</v>
      </c>
      <c r="L148" s="70"/>
    </row>
    <row r="149" spans="2:12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68">+D149-E149+F149-G149</f>
        <v>0</v>
      </c>
      <c r="I149" s="4">
        <f t="shared" ref="I149:I151" si="69">C149+H149</f>
        <v>0</v>
      </c>
      <c r="L149" s="70"/>
    </row>
    <row r="150" spans="2:12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68"/>
        <v>0</v>
      </c>
      <c r="I150" s="4">
        <f t="shared" si="69"/>
        <v>0</v>
      </c>
      <c r="L150" s="70"/>
    </row>
    <row r="151" spans="2:12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2631664.0499999998</v>
      </c>
      <c r="G151" s="4">
        <v>2631664.0499999998</v>
      </c>
      <c r="H151" s="4">
        <f t="shared" si="68"/>
        <v>0</v>
      </c>
      <c r="I151" s="4">
        <f t="shared" si="69"/>
        <v>0</v>
      </c>
      <c r="L151" s="70"/>
    </row>
    <row r="152" spans="2:12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L152" s="70"/>
    </row>
    <row r="153" spans="2:12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70">+D153-E153+F153-G153</f>
        <v>0</v>
      </c>
      <c r="I153" s="4">
        <v>0</v>
      </c>
      <c r="L153" s="70"/>
    </row>
    <row r="154" spans="2:12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70"/>
        <v>0</v>
      </c>
      <c r="I154" s="4">
        <v>0</v>
      </c>
      <c r="L154" s="70"/>
    </row>
    <row r="155" spans="2:12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70"/>
        <v>0</v>
      </c>
      <c r="I155" s="4">
        <v>0</v>
      </c>
      <c r="L155" s="70"/>
    </row>
    <row r="156" spans="2:12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70"/>
        <v>0</v>
      </c>
      <c r="I156" s="4">
        <v>0</v>
      </c>
      <c r="L156" s="70"/>
    </row>
    <row r="157" spans="2:12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70"/>
        <v>0</v>
      </c>
      <c r="I157" s="4">
        <v>0</v>
      </c>
      <c r="L157" s="70"/>
    </row>
    <row r="158" spans="2:12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70"/>
        <v>0</v>
      </c>
      <c r="I158" s="4">
        <v>0</v>
      </c>
      <c r="L158" s="70"/>
    </row>
    <row r="159" spans="2:12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70"/>
        <v>0</v>
      </c>
      <c r="I159" s="4">
        <v>0</v>
      </c>
      <c r="L159" s="70"/>
    </row>
    <row r="160" spans="2:12" x14ac:dyDescent="0.2">
      <c r="B160" s="11"/>
      <c r="C160" s="5"/>
      <c r="D160" s="5"/>
      <c r="E160" s="5"/>
      <c r="F160" s="5"/>
      <c r="G160" s="5"/>
      <c r="H160" s="5"/>
      <c r="I160" s="5"/>
      <c r="L160" s="70"/>
    </row>
    <row r="161" spans="2:9" x14ac:dyDescent="0.2">
      <c r="B161" s="15" t="s">
        <v>112</v>
      </c>
      <c r="C161" s="6">
        <f>+C87+C13</f>
        <v>119737497.75999999</v>
      </c>
      <c r="D161" s="6">
        <f>+D87+D13</f>
        <v>409280834.30000001</v>
      </c>
      <c r="E161" s="6">
        <f>+E87+E13</f>
        <v>239339494.21000004</v>
      </c>
      <c r="F161" s="6">
        <f>+F87+F13</f>
        <v>164867970.74000001</v>
      </c>
      <c r="G161" s="6">
        <f>+G87+G13</f>
        <v>164867970.74000001</v>
      </c>
      <c r="H161" s="6">
        <f>+H87+H13</f>
        <v>169941340.09</v>
      </c>
      <c r="I161" s="6">
        <f>+I87+I13</f>
        <v>586999992.9000001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H13:I13 H87:I87" name="Rango1_2_1"/>
    <protectedRange sqref="C13:G13 C87:G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.7109375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153</v>
      </c>
      <c r="C1" s="73"/>
      <c r="D1" s="73"/>
      <c r="E1" s="38" t="s">
        <v>0</v>
      </c>
      <c r="F1" s="39">
        <f>'Notas de Disciplina Financiera'!D1</f>
        <v>2024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6" ht="10.8" thickBot="1" x14ac:dyDescent="0.25">
      <c r="C5" s="41" t="s">
        <v>113</v>
      </c>
    </row>
    <row r="6" spans="1:6" x14ac:dyDescent="0.2">
      <c r="B6" s="82" t="str">
        <f>B1</f>
        <v xml:space="preserve">  Municipio de Cortazar, Gto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148</v>
      </c>
      <c r="C8" s="89"/>
      <c r="D8" s="89"/>
      <c r="E8" s="89"/>
      <c r="F8" s="90"/>
    </row>
    <row r="9" spans="1:6" ht="20.399999999999999" x14ac:dyDescent="0.2">
      <c r="B9" s="80" t="s">
        <v>115</v>
      </c>
      <c r="C9" s="81" t="s">
        <v>116</v>
      </c>
      <c r="D9" s="65" t="s">
        <v>117</v>
      </c>
      <c r="E9" s="65" t="s">
        <v>118</v>
      </c>
      <c r="F9" s="66" t="s">
        <v>119</v>
      </c>
    </row>
    <row r="10" spans="1:6" x14ac:dyDescent="0.2">
      <c r="A10" s="40"/>
      <c r="B10" s="80"/>
      <c r="C10" s="81"/>
      <c r="D10" s="65" t="s">
        <v>120</v>
      </c>
      <c r="E10" s="65" t="s">
        <v>121</v>
      </c>
      <c r="F10" s="66" t="s">
        <v>122</v>
      </c>
    </row>
    <row r="11" spans="1:6" x14ac:dyDescent="0.2">
      <c r="B11" s="50"/>
      <c r="C11" s="51" t="s">
        <v>123</v>
      </c>
      <c r="D11" s="52">
        <f>SUM(D12:D20)</f>
        <v>262556860.16</v>
      </c>
      <c r="E11" s="52">
        <f t="shared" ref="E11:F11" si="0">SUM(E12:E20)</f>
        <v>260134756.96000001</v>
      </c>
      <c r="F11" s="53">
        <f t="shared" si="0"/>
        <v>2422103.1999999988</v>
      </c>
    </row>
    <row r="12" spans="1:6" x14ac:dyDescent="0.2">
      <c r="B12" s="54">
        <v>1000</v>
      </c>
      <c r="C12" s="55" t="s">
        <v>124</v>
      </c>
      <c r="D12" s="56">
        <v>89285224.239999995</v>
      </c>
      <c r="E12" s="56">
        <v>89202160.890000001</v>
      </c>
      <c r="F12" s="57">
        <f>+D12-E12</f>
        <v>83063.34999999404</v>
      </c>
    </row>
    <row r="13" spans="1:6" x14ac:dyDescent="0.2">
      <c r="B13" s="54">
        <v>2000</v>
      </c>
      <c r="C13" s="55" t="s">
        <v>125</v>
      </c>
      <c r="D13" s="56">
        <v>25447946.560000002</v>
      </c>
      <c r="E13" s="56">
        <v>25183822.860000003</v>
      </c>
      <c r="F13" s="57">
        <f>+D13-E13</f>
        <v>264123.69999999925</v>
      </c>
    </row>
    <row r="14" spans="1:6" x14ac:dyDescent="0.2">
      <c r="B14" s="54">
        <v>3000</v>
      </c>
      <c r="C14" s="55" t="s">
        <v>126</v>
      </c>
      <c r="D14" s="56">
        <v>82487074.660000011</v>
      </c>
      <c r="E14" s="56">
        <v>82303293.980000004</v>
      </c>
      <c r="F14" s="57">
        <f>+D14-E14</f>
        <v>183780.68000000715</v>
      </c>
    </row>
    <row r="15" spans="1:6" x14ac:dyDescent="0.2">
      <c r="B15" s="54">
        <v>4000</v>
      </c>
      <c r="C15" s="55" t="s">
        <v>127</v>
      </c>
      <c r="D15" s="56">
        <v>32082868.040000003</v>
      </c>
      <c r="E15" s="56">
        <v>32046750.440000001</v>
      </c>
      <c r="F15" s="57">
        <f>+D15-E15</f>
        <v>36117.60000000149</v>
      </c>
    </row>
    <row r="16" spans="1:6" x14ac:dyDescent="0.2">
      <c r="B16" s="54">
        <v>5000</v>
      </c>
      <c r="C16" s="55" t="s">
        <v>128</v>
      </c>
      <c r="D16" s="56">
        <v>4371347.84</v>
      </c>
      <c r="E16" s="56">
        <v>4132682.68</v>
      </c>
      <c r="F16" s="57">
        <f>+D16-E16</f>
        <v>238665.15999999968</v>
      </c>
    </row>
    <row r="17" spans="2:6" x14ac:dyDescent="0.2">
      <c r="B17" s="54">
        <v>6000</v>
      </c>
      <c r="C17" s="55" t="s">
        <v>129</v>
      </c>
      <c r="D17" s="56">
        <v>20760621.439999998</v>
      </c>
      <c r="E17" s="56">
        <v>19144268.73</v>
      </c>
      <c r="F17" s="57">
        <f>+D17-E17</f>
        <v>1616352.7099999972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f>+D18-E18</f>
        <v>0</v>
      </c>
    </row>
    <row r="19" spans="2:6" x14ac:dyDescent="0.2">
      <c r="B19" s="54">
        <v>8000</v>
      </c>
      <c r="C19" s="55" t="s">
        <v>131</v>
      </c>
      <c r="D19" s="56">
        <v>1888210.72</v>
      </c>
      <c r="E19" s="56">
        <v>1888210.72</v>
      </c>
      <c r="F19" s="57">
        <f>+D19-E19</f>
        <v>0</v>
      </c>
    </row>
    <row r="20" spans="2:6" x14ac:dyDescent="0.2">
      <c r="B20" s="54">
        <v>9000</v>
      </c>
      <c r="C20" s="55" t="s">
        <v>132</v>
      </c>
      <c r="D20" s="56">
        <v>6233566.6600000001</v>
      </c>
      <c r="E20" s="56">
        <v>6233566.6600000001</v>
      </c>
      <c r="F20" s="57">
        <f>+D20-E20</f>
        <v>0</v>
      </c>
    </row>
    <row r="21" spans="2:6" x14ac:dyDescent="0.2">
      <c r="B21" s="54"/>
      <c r="C21" s="58" t="s">
        <v>133</v>
      </c>
      <c r="D21" s="59">
        <f>SUM(D22:D30)</f>
        <v>299743450.65000004</v>
      </c>
      <c r="E21" s="59">
        <f t="shared" ref="E21:F21" si="1">SUM(E22:E30)</f>
        <v>282769120.58999997</v>
      </c>
      <c r="F21" s="60">
        <f t="shared" si="1"/>
        <v>16974330.06000001</v>
      </c>
    </row>
    <row r="22" spans="2:6" x14ac:dyDescent="0.2">
      <c r="B22" s="54">
        <v>1000</v>
      </c>
      <c r="C22" s="55" t="s">
        <v>124</v>
      </c>
      <c r="D22" s="56">
        <v>82006390.939999998</v>
      </c>
      <c r="E22" s="56">
        <v>82006390.939999998</v>
      </c>
      <c r="F22" s="57">
        <f>+D22-E22</f>
        <v>0</v>
      </c>
    </row>
    <row r="23" spans="2:6" x14ac:dyDescent="0.2">
      <c r="B23" s="54">
        <v>2000</v>
      </c>
      <c r="C23" s="55" t="s">
        <v>125</v>
      </c>
      <c r="D23" s="56">
        <v>29170607.68</v>
      </c>
      <c r="E23" s="56">
        <v>29170607.68</v>
      </c>
      <c r="F23" s="57">
        <f>+D23-E23</f>
        <v>0</v>
      </c>
    </row>
    <row r="24" spans="2:6" x14ac:dyDescent="0.2">
      <c r="B24" s="54">
        <v>3000</v>
      </c>
      <c r="C24" s="55" t="s">
        <v>126</v>
      </c>
      <c r="D24" s="56">
        <v>13052606.999999998</v>
      </c>
      <c r="E24" s="56">
        <v>13052606.999999998</v>
      </c>
      <c r="F24" s="57">
        <f>+D24-E24</f>
        <v>0</v>
      </c>
    </row>
    <row r="25" spans="2:6" x14ac:dyDescent="0.2">
      <c r="B25" s="54">
        <v>4000</v>
      </c>
      <c r="C25" s="55" t="s">
        <v>127</v>
      </c>
      <c r="D25" s="56">
        <v>5272917.84</v>
      </c>
      <c r="E25" s="56">
        <v>5272917.84</v>
      </c>
      <c r="F25" s="57">
        <f>+D25-E25</f>
        <v>0</v>
      </c>
    </row>
    <row r="26" spans="2:6" x14ac:dyDescent="0.2">
      <c r="B26" s="54">
        <v>5000</v>
      </c>
      <c r="C26" s="55" t="s">
        <v>128</v>
      </c>
      <c r="D26" s="56">
        <v>103821429.15000001</v>
      </c>
      <c r="E26" s="56">
        <v>89002920.989999995</v>
      </c>
      <c r="F26" s="57">
        <f>+D26-E26</f>
        <v>14818508.160000011</v>
      </c>
    </row>
    <row r="27" spans="2:6" x14ac:dyDescent="0.2">
      <c r="B27" s="54">
        <v>6000</v>
      </c>
      <c r="C27" s="55" t="s">
        <v>129</v>
      </c>
      <c r="D27" s="56">
        <v>66419498.039999999</v>
      </c>
      <c r="E27" s="56">
        <v>64263676.140000001</v>
      </c>
      <c r="F27" s="57">
        <f>+D27-E27</f>
        <v>2155821.8999999985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0.8" thickBot="1" x14ac:dyDescent="0.25">
      <c r="B31" s="46"/>
      <c r="C31" s="47" t="s">
        <v>36</v>
      </c>
      <c r="D31" s="48">
        <f>D11+D21</f>
        <v>562300310.81000006</v>
      </c>
      <c r="E31" s="48">
        <f t="shared" ref="E31:F31" si="2">E11+E21</f>
        <v>542903877.54999995</v>
      </c>
      <c r="F31" s="49">
        <f t="shared" si="2"/>
        <v>19396433.260000009</v>
      </c>
    </row>
    <row r="33" spans="3:3" x14ac:dyDescent="0.2">
      <c r="C33" s="68" t="s">
        <v>134</v>
      </c>
    </row>
    <row r="34" spans="3:3" x14ac:dyDescent="0.2">
      <c r="C34" s="67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153</v>
      </c>
      <c r="C1" s="73"/>
      <c r="D1" s="73"/>
      <c r="E1" s="38" t="s">
        <v>0</v>
      </c>
      <c r="F1" s="39">
        <f>'Notas de Disciplina Financiera'!D1</f>
        <v>2024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2" spans="1:6" x14ac:dyDescent="0.2">
      <c r="C12" s="1" t="s">
        <v>149</v>
      </c>
    </row>
    <row r="13" spans="1:6" x14ac:dyDescent="0.2">
      <c r="C13" s="68" t="s">
        <v>140</v>
      </c>
    </row>
    <row r="14" spans="1:6" x14ac:dyDescent="0.2">
      <c r="C14" s="67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152</v>
      </c>
      <c r="C1" s="73"/>
      <c r="D1" s="73"/>
      <c r="E1" s="38" t="s">
        <v>0</v>
      </c>
      <c r="F1" s="39">
        <f>'Notas de Disciplina Financiera'!D1</f>
        <v>2024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2" spans="1:6" x14ac:dyDescent="0.2">
      <c r="C12" s="1" t="s">
        <v>149</v>
      </c>
    </row>
    <row r="13" spans="1:6" x14ac:dyDescent="0.2">
      <c r="C13" s="68" t="s">
        <v>145</v>
      </c>
    </row>
    <row r="14" spans="1:6" x14ac:dyDescent="0.2">
      <c r="C14" s="67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152</v>
      </c>
      <c r="C1" s="73"/>
      <c r="D1" s="73"/>
      <c r="E1" s="38" t="s">
        <v>0</v>
      </c>
      <c r="F1" s="39">
        <f>'Notas de Disciplina Financiera'!D1</f>
        <v>2024</v>
      </c>
    </row>
    <row r="2" spans="1:6" x14ac:dyDescent="0.2">
      <c r="B2" s="73" t="s">
        <v>1</v>
      </c>
      <c r="C2" s="73"/>
      <c r="D2" s="73"/>
      <c r="E2" s="38" t="s">
        <v>2</v>
      </c>
      <c r="F2" s="39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2024</v>
      </c>
      <c r="C3" s="73"/>
      <c r="D3" s="73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  <c r="C9" s="1" t="s">
        <v>149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Compu 1</cp:lastModifiedBy>
  <cp:revision/>
  <dcterms:created xsi:type="dcterms:W3CDTF">2024-03-15T21:50:03Z</dcterms:created>
  <dcterms:modified xsi:type="dcterms:W3CDTF">2025-02-05T20:30:04Z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