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 M09\"/>
    </mc:Choice>
  </mc:AlternateContent>
  <xr:revisionPtr revIDLastSave="0" documentId="13_ncr:1_{8E7F4D42-428F-4A7A-B3AF-05DDE4BAC86A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<sst xmlns="http://schemas.openxmlformats.org/spreadsheetml/2006/main" count="865" uniqueCount="609">
  <si>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</si>
  <si>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</si>
  <si>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</si>
  <si>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</si>
  <si>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</si>
  <si>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</si>
  <si>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</si>
  <si>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</si>
  <si>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</si>
  <si>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</si>
  <si>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</si>
  <si>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</si>
  <si>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</si>
  <si>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</si>
  <si>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</si>
  <si>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</si>
  <si>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</si>
  <si>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</si>
  <si>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</si>
  <si>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</si>
  <si>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</si>
  <si>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</si>
  <si>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</si>
  <si>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</si>
  <si>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</si>
  <si>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</si>
  <si>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</si>
  <si>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</si>
  <si>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</si>
  <si>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</si>
  <si>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</si>
  <si>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</si>
  <si>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</si>
  <si>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</si>
  <si>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</si>
  <si>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</si>
  <si>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</si>
  <si>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</si>
  <si>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</si>
  <si>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</si>
  <si>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</si>
  <si>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</si>
  <si>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</si>
  <si>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</si>
  <si>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</si>
  <si>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</si>
  <si>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</si>
  <si>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</si>
  <si>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</si>
  <si>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</si>
  <si>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</si>
  <si>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</si>
  <si>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</si>
  <si>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</si>
  <si>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</si>
  <si>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</si>
  <si>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</si>
  <si>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</si>
  <si>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</si>
  <si>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</si>
  <si>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</si>
  <si>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</si>
  <si>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</si>
  <si>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</si>
  <si>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</si>
  <si>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</si>
  <si>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</si>
  <si>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</si>
  <si>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</si>
  <si>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</si>
  <si>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</si>
  <si>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</si>
  <si>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</si>
  <si>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</si>
  <si>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</si>
  <si>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</si>
  <si>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</si>
  <si>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</si>
  <si>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</si>
  <si>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</si>
  <si>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</si>
  <si>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</si>
  <si>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</si>
  <si>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</si>
  <si>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</si>
  <si>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</si>
  <si>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</si>
  <si>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</si>
  <si>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</si>
  <si>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</si>
  <si>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</si>
  <si>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</si>
  <si>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</si>
  <si>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</si>
  <si>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</si>
  <si>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</si>
  <si>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</si>
  <si>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</si>
  <si>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</si>
  <si>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</si>
  <si>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</si>
  <si>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</si>
  <si>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</si>
  <si>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</si>
  <si>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</si>
  <si>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</si>
  <si>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</si>
  <si>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</si>
  <si>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</si>
  <si>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</si>
  <si>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</si>
  <si>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</si>
  <si>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</si>
  <si>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</si>
  <si>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</si>
  <si>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</si>
  <si>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</si>
  <si>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</si>
  <si>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</si>
  <si>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</si>
  <si>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</si>
  <si>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</si>
  <si>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</si>
  <si>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</si>
  <si>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</si>
  <si>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</si>
  <si>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</si>
  <si>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</si>
  <si>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</si>
  <si>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</si>
  <si>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</si>
  <si>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</si>
  <si>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</si>
  <si>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</si>
  <si>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</si>
  <si>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</si>
  <si>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</si>
  <si>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</si>
  <si>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</si>
  <si>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</si>
  <si>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</si>
  <si>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</si>
  <si>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</si>
  <si>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</si>
  <si>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</si>
  <si>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</si>
  <si>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</si>
  <si>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</si>
  <si>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</si>
  <si>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</si>
  <si>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</si>
  <si>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</si>
  <si>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</si>
  <si>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</si>
  <si>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</si>
  <si>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</si>
  <si>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</si>
  <si>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</si>
  <si>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</si>
  <si>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</si>
  <si>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</si>
  <si>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</si>
  <si>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</si>
  <si>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</si>
  <si>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</si>
  <si>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</si>
  <si>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</si>
  <si>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</si>
  <si>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</si>
  <si>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</si>
  <si>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</si>
  <si>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</si>
  <si>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</si>
  <si>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</si>
  <si>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</si>
  <si>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</si>
  <si>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</si>
  <si>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</si>
  <si>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</si>
  <si>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</si>
  <si>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</si>
  <si>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</si>
  <si>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</si>
  <si>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</si>
  <si>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</si>
  <si>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</si>
  <si>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</si>
  <si>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</si>
  <si>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</si>
  <si>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</si>
  <si>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</si>
  <si>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</si>
  <si>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</si>
  <si>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</si>
  <si>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</si>
  <si>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</si>
  <si>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</si>
  <si>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</si>
  <si>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</si>
  <si>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</si>
  <si>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</si>
  <si>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</si>
  <si>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</si>
  <si>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</si>
  <si>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</si>
  <si>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</si>
  <si>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</si>
  <si>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</si>
  <si>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</si>
  <si>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</si>
  <si>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</si>
  <si>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</si>
  <si>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</si>
  <si>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</si>
  <si>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</si>
  <si>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</si>
  <si>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</si>
  <si>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</si>
  <si>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</si>
  <si>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</si>
  <si>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</si>
  <si>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</si>
  <si>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</si>
  <si>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</si>
  <si>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</si>
  <si>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</si>
  <si>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</si>
  <si>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</si>
  <si>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</si>
  <si>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</si>
  <si>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</si>
  <si>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</si>
  <si>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</si>
  <si>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</si>
  <si>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</si>
  <si>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</si>
  <si>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</si>
  <si>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</si>
  <si>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</si>
  <si>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</si>
  <si>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</si>
  <si>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</si>
  <si>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</si>
  <si>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</si>
  <si>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</si>
  <si>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</si>
  <si>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</si>
  <si>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</si>
  <si>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</si>
  <si>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</si>
  <si>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</si>
  <si>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</si>
  <si>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</si>
  <si>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</si>
  <si>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</si>
  <si>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</si>
  <si>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</si>
  <si>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</si>
  <si>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</si>
  <si>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</si>
  <si>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</si>
  <si>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</si>
  <si>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</si>
  <si>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</si>
  <si>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</si>
  <si>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</si>
  <si>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</si>
  <si>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</si>
  <si>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</si>
  <si>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</si>
  <si>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</si>
  <si>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</si>
  <si>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</si>
  <si>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</si>
  <si>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</si>
  <si>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</si>
  <si>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</si>
  <si>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</si>
  <si>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</si>
  <si>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</si>
  <si>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</si>
  <si>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</si>
  <si>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</si>
  <si>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</si>
  <si>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</si>
  <si>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</si>
  <si>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</si>
  <si>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</si>
  <si>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</si>
  <si>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</si>
  <si>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</si>
  <si>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</si>
  <si>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</si>
  <si>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</si>
  <si>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</si>
  <si>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</si>
  <si>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</si>
  <si>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</si>
  <si>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</si>
  <si>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</si>
  <si>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</si>
  <si>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</si>
  <si>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</si>
  <si>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</si>
  <si>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</si>
  <si>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</si>
  <si>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</si>
  <si>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</si>
  <si>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</si>
  <si>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</si>
  <si>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</si>
  <si>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</si>
  <si>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</si>
  <si>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</si>
  <si>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</si>
  <si>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</si>
  <si>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</si>
  <si>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</si>
  <si>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</si>
  <si>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</si>
  <si>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</si>
  <si>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</si>
  <si>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</si>
  <si>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</si>
  <si>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</si>
  <si>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</si>
  <si>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</si>
  <si>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</si>
  <si>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</si>
  <si>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</si>
  <si>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</si>
  <si>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</si>
  <si>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</si>
  <si>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</si>
  <si>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</si>
  <si>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</si>
  <si>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</si>
  <si>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</si>
  <si>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</si>
  <si>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</si>
  <si>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</si>
  <si>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</si>
  <si>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</si>
  <si>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</si>
  <si>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</si>
  <si>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</si>
  <si>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</si>
  <si>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</si>
  <si>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</si>
  <si>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</si>
  <si>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</si>
  <si>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</si>
  <si>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</si>
  <si>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</si>
  <si>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</si>
  <si>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</si>
  <si>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</si>
  <si>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</si>
  <si>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</si>
  <si>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</si>
  <si>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</si>
  <si>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</si>
  <si>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</si>
  <si>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</si>
  <si>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</si>
  <si>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</si>
  <si>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</si>
  <si>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</si>
  <si>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</si>
  <si>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</si>
  <si>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</si>
  <si>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</si>
  <si>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</si>
  <si>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</si>
  <si>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</si>
  <si>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</si>
  <si>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</si>
  <si>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</si>
  <si>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</si>
  <si>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</si>
  <si>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</si>
  <si>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</si>
  <si>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</si>
  <si>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</si>
  <si>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</si>
  <si>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</si>
  <si>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</si>
  <si>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</si>
  <si>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</si>
  <si>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</si>
  <si>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</si>
  <si>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</si>
  <si>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</si>
  <si>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</si>
  <si>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</si>
  <si>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</si>
  <si>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</si>
  <si>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</si>
  <si>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</si>
  <si>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</si>
  <si>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</si>
  <si>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</si>
  <si>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</si>
  <si>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</si>
  <si>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</si>
  <si>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</si>
  <si>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</si>
  <si>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</si>
  <si>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</si>
  <si>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</si>
  <si>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</si>
  <si>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</si>
  <si>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</si>
  <si>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</si>
  <si>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</si>
  <si>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</si>
  <si>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</si>
  <si>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</si>
  <si>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</si>
  <si>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</si>
  <si>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</si>
  <si>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</si>
  <si>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</si>
  <si>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</si>
  <si>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</si>
  <si>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</si>
  <si>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</si>
  <si>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</si>
  <si>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</si>
  <si>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</si>
  <si>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</si>
  <si>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</si>
  <si>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</si>
  <si>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</si>
  <si>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</si>
  <si>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</si>
  <si>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</si>
  <si>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</si>
  <si>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</si>
  <si>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</si>
  <si>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</si>
  <si>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</si>
  <si>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</si>
  <si>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</si>
  <si>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</si>
  <si>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</si>
  <si>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</si>
  <si>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</si>
  <si>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</si>
  <si>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</si>
  <si>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</si>
  <si>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</si>
  <si>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</si>
  <si>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</si>
  <si>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</si>
  <si>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</si>
  <si>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</si>
  <si>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</si>
  <si>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</si>
  <si>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</si>
  <si>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</si>
  <si>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</si>
  <si>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</si>
  <si>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</si>
  <si>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</si>
  <si>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</si>
  <si>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</si>
  <si>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</si>
  <si>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</si>
  <si>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</si>
  <si>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</si>
  <si>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</si>
  <si>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</si>
  <si>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</si>
  <si>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</si>
  <si>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</si>
  <si>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</si>
  <si>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</si>
  <si>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</si>
  <si>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</si>
  <si>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</si>
  <si>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</si>
  <si>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</si>
  <si>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</si>
  <si>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</si>
  <si>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</si>
  <si>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</si>
  <si>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</si>
  <si>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</si>
  <si>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</si>
  <si>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</si>
  <si>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</si>
  <si>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</si>
  <si>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</si>
  <si>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</si>
  <si>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</si>
  <si>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</si>
  <si>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</si>
  <si>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</si>
  <si>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</si>
  <si>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</si>
  <si>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</si>
  <si>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</si>
  <si>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</si>
  <si>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</si>
  <si>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</si>
  <si>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</si>
  <si>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</si>
  <si>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</si>
  <si>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</si>
  <si>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</si>
  <si>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</si>
  <si>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</si>
  <si>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</si>
  <si>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</si>
  <si>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</si>
  <si>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</si>
  <si>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</si>
  <si>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</si>
  <si>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</si>
  <si>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</si>
  <si>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</si>
  <si>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</si>
  <si>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</si>
  <si>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</si>
  <si>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</si>
  <si>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</si>
  <si>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</si>
  <si>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</si>
  <si>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</si>
  <si>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</si>
  <si>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</si>
  <si>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</si>
  <si>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</si>
  <si>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</si>
  <si>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</si>
  <si>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</si>
  <si>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</si>
  <si>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</si>
  <si>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</si>
  <si>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</si>
  <si>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</si>
  <si>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</si>
  <si>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</si>
  <si>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</si>
  <si>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</si>
  <si>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</si>
  <si>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</si>
  <si>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</si>
  <si>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</si>
  <si>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</si>
  <si>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</si>
  <si>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</si>
  <si>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</si>
  <si>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</si>
  <si>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</si>
  <si>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</si>
  <si>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</si>
  <si>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</si>
  <si>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</si>
  <si>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</si>
  <si>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</si>
  <si>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</si>
  <si>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</si>
  <si>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</si>
  <si>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</si>
  <si>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</si>
  <si>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</si>
  <si>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</si>
  <si>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</si>
  <si>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</si>
  <si>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</si>
  <si>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</si>
  <si>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</si>
  <si>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</si>
  <si>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</si>
  <si>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</si>
  <si>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</si>
  <si>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</si>
  <si>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</si>
  <si>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</si>
  <si>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</si>
  <si>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</si>
  <si>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</si>
  <si>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</si>
  <si>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</si>
  <si>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</si>
  <si>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</si>
  <si>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</si>
  <si>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</si>
  <si>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</si>
  <si>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</si>
  <si>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</si>
  <si>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</si>
  <si>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</si>
  <si>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</si>
  <si>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</si>
  <si>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</si>
  <si>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</si>
  <si>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</si>
  <si>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Cortázar, Gto.</t>
  </si>
  <si>
    <t>Del 1 de Enero al 31 de Diciembre de 2024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</si>
  <si>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</si>
  <si>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</si>
  <si>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</si>
  <si>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</si>
  <si>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</si>
  <si>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 xml:space="preserve">                                                              ______________________________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</si>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</sst>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2" fillId="0" borderId="0" xfId="3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2" fillId="0" borderId="0" xfId="3" applyFont="1" applyAlignment="1" applyProtection="1">
      <alignment horizontal="center"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7" fillId="0" borderId="0" xfId="0" applyFont="1" applyAlignment="1">
      <alignment horizont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4248150</xdr:colOff>
      <xdr:row>0</xdr:row>
      <xdr:rowOff>47625</xdr:rowOff>
    </xdr:from>
    <xdr:to>
      <xdr:col>1</xdr:col>
      <xdr:colOff>4867275</xdr:colOff>
      <xdr:row>3</xdr:row>
      <xdr:rowOff>172758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47625"/>
          <a:ext cx="619125" cy="7252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38099</xdr:rowOff>
    </xdr:from>
    <xdr:to>
      <xdr:col>1</xdr:col>
      <xdr:colOff>99256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099"/>
          <a:ext cx="1032706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634743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1493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64361</xdr:colOff>
      <xdr:row>0</xdr:row>
      <xdr:rowOff>0</xdr:rowOff>
    </xdr:from>
    <xdr:to>
      <xdr:col>2</xdr:col>
      <xdr:colOff>845004</xdr:colOff>
      <xdr:row>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136" y="0"/>
          <a:ext cx="780643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154780</xdr:colOff>
      <xdr:row>0</xdr:row>
      <xdr:rowOff>23814</xdr:rowOff>
    </xdr:from>
    <xdr:to>
      <xdr:col>5</xdr:col>
      <xdr:colOff>959303</xdr:colOff>
      <xdr:row>4</xdr:row>
      <xdr:rowOff>13686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0218" y="23814"/>
          <a:ext cx="804523" cy="9423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833437</xdr:colOff>
      <xdr:row>3</xdr:row>
      <xdr:rowOff>231574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404937" cy="945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371475</xdr:colOff>
      <xdr:row>3</xdr:row>
      <xdr:rowOff>222791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6"/>
          <a:ext cx="1038225" cy="699040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0</xdr:row>
      <xdr:rowOff>85725</xdr:rowOff>
    </xdr:from>
    <xdr:to>
      <xdr:col>3</xdr:col>
      <xdr:colOff>102055</xdr:colOff>
      <xdr:row>3</xdr:row>
      <xdr:rowOff>193785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5725"/>
          <a:ext cx="702130" cy="8224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227134</xdr:colOff>
      <xdr:row>0</xdr:row>
      <xdr:rowOff>117231</xdr:rowOff>
    </xdr:from>
    <xdr:to>
      <xdr:col>2</xdr:col>
      <xdr:colOff>842596</xdr:colOff>
      <xdr:row>3</xdr:row>
      <xdr:rowOff>112783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519" y="117231"/>
          <a:ext cx="615462" cy="720917"/>
        </a:xfrm>
        <a:prstGeom prst="rect">
          <a:avLst/>
        </a:prstGeom>
      </xdr:spPr>
    </xdr:pic>
    <xdr:clientData/>
  </xdr:twoCellAnchor>
  <xdr:twoCellAnchor editAs="oneCell">
    <xdr:from>
      <xdr:col>0</xdr:col>
      <xdr:colOff>43961</xdr:colOff>
      <xdr:row>0</xdr:row>
      <xdr:rowOff>29307</xdr:rowOff>
    </xdr:from>
    <xdr:to>
      <xdr:col>1</xdr:col>
      <xdr:colOff>726586</xdr:colOff>
      <xdr:row>3</xdr:row>
      <xdr:rowOff>212481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" y="29307"/>
          <a:ext cx="1349375" cy="9085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1</xdr:col>
      <xdr:colOff>647700</xdr:colOff>
      <xdr:row>3</xdr:row>
      <xdr:rowOff>196000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2385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1</xdr:row>
      <xdr:rowOff>66675</xdr:rowOff>
    </xdr:from>
    <xdr:to>
      <xdr:col>2</xdr:col>
      <xdr:colOff>962025</xdr:colOff>
      <xdr:row>3</xdr:row>
      <xdr:rowOff>178484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95275"/>
          <a:ext cx="485775" cy="5690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152400</xdr:rowOff>
    </xdr:from>
    <xdr:to>
      <xdr:col>2</xdr:col>
      <xdr:colOff>1019175</xdr:colOff>
      <xdr:row>3</xdr:row>
      <xdr:rowOff>7034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152400"/>
          <a:ext cx="485775" cy="569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38100</xdr:rowOff>
    </xdr:from>
    <xdr:to>
      <xdr:col>1</xdr:col>
      <xdr:colOff>600075</xdr:colOff>
      <xdr:row>3</xdr:row>
      <xdr:rowOff>119800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76225"/>
          <a:ext cx="828675" cy="557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493276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160026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0</xdr:row>
      <xdr:rowOff>47091</xdr:rowOff>
    </xdr:from>
    <xdr:to>
      <xdr:col>5</xdr:col>
      <xdr:colOff>171450</xdr:colOff>
      <xdr:row>4</xdr:row>
      <xdr:rowOff>15461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47091"/>
          <a:ext cx="704850" cy="82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view="pageBreakPreview" zoomScaleNormal="100" zoomScaleSheetLayoutView="100" workbookViewId="0">
      <pane ySplit="5" topLeftCell="A36" activePane="bottomLeft" state="frozen"/>
      <selection activeCell="A14" sqref="A14:B14"/>
      <selection pane="bottomLeft" activeCell="B64" sqref="B6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600</v>
      </c>
      <c r="B1" s="163"/>
      <c r="C1" s="106" t="s">
        <v>494</v>
      </c>
      <c r="D1" s="107">
        <v>2024</v>
      </c>
    </row>
    <row r="2" spans="1:4" ht="16.2" customHeight="1" x14ac:dyDescent="0.2">
      <c r="A2" s="164" t="s">
        <v>493</v>
      </c>
      <c r="B2" s="165"/>
      <c r="C2" s="10" t="s">
        <v>495</v>
      </c>
      <c r="D2" s="108" t="s">
        <v>500</v>
      </c>
    </row>
    <row r="3" spans="1:4" ht="16.2" customHeight="1" x14ac:dyDescent="0.2">
      <c r="A3" s="166" t="s">
        <v>601</v>
      </c>
      <c r="B3" s="167"/>
      <c r="C3" s="10" t="s">
        <v>496</v>
      </c>
      <c r="D3" s="109">
        <v>4</v>
      </c>
    </row>
    <row r="4" spans="1:4" ht="16.2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6" t="s">
        <v>29</v>
      </c>
      <c r="B5" s="85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  <row r="49" spans="1:3" x14ac:dyDescent="0.2">
      <c r="A49" s="151"/>
      <c r="B49" s="151"/>
      <c r="C49" s="151"/>
    </row>
    <row r="50" spans="1:3" x14ac:dyDescent="0.2">
      <c r="A50" s="151" t="s">
        <v>607</v>
      </c>
      <c r="B50" s="151"/>
      <c r="C50" s="151" t="s">
        <v>602</v>
      </c>
    </row>
    <row r="51" spans="1:3" ht="15" customHeight="1" x14ac:dyDescent="0.2">
      <c r="A51" s="161" t="s">
        <v>603</v>
      </c>
      <c r="B51" s="161"/>
      <c r="C51" s="151" t="s">
        <v>604</v>
      </c>
    </row>
    <row r="52" spans="1:3" ht="15" customHeight="1" x14ac:dyDescent="0.2">
      <c r="A52" s="161" t="s">
        <v>605</v>
      </c>
      <c r="B52" s="161"/>
      <c r="C52" s="151" t="s">
        <v>606</v>
      </c>
    </row>
  </sheetData>
  <sheetProtection formatCells="0" formatColumns="0" formatRows="0" autoFilter="0" pivotTables="0"/>
  <mergeCells count="6">
    <mergeCell ref="A52:B52"/>
    <mergeCell ref="A1:B1"/>
    <mergeCell ref="A2:B2"/>
    <mergeCell ref="A3:B3"/>
    <mergeCell ref="A4:D4"/>
    <mergeCell ref="A51:B51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80" zoomScaleNormal="100" workbookViewId="0">
      <selection activeCell="B216" sqref="B216:C219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5" t="s">
        <v>600</v>
      </c>
      <c r="B1" s="165"/>
      <c r="C1" s="165"/>
      <c r="D1" s="10" t="s">
        <v>497</v>
      </c>
      <c r="E1" s="19">
        <v>2024</v>
      </c>
    </row>
    <row r="2" spans="1:5" s="11" customFormat="1" ht="18.899999999999999" customHeight="1" x14ac:dyDescent="0.3">
      <c r="A2" s="165" t="s">
        <v>502</v>
      </c>
      <c r="B2" s="165"/>
      <c r="C2" s="165"/>
      <c r="D2" s="10" t="s">
        <v>498</v>
      </c>
      <c r="E2" s="19" t="s">
        <v>500</v>
      </c>
    </row>
    <row r="3" spans="1:5" s="11" customFormat="1" ht="18.899999999999999" customHeight="1" x14ac:dyDescent="0.3">
      <c r="A3" s="165" t="s">
        <v>601</v>
      </c>
      <c r="B3" s="165"/>
      <c r="C3" s="165"/>
      <c r="D3" s="10" t="s">
        <v>499</v>
      </c>
      <c r="E3" s="19">
        <v>4</v>
      </c>
    </row>
    <row r="4" spans="1:5" s="11" customFormat="1" ht="18.899999999999999" customHeight="1" x14ac:dyDescent="0.3">
      <c r="A4" s="165" t="s">
        <v>515</v>
      </c>
      <c r="B4" s="165"/>
      <c r="C4" s="16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49" t="s">
        <v>275</v>
      </c>
      <c r="E8" s="150" t="s">
        <v>596</v>
      </c>
    </row>
    <row r="9" spans="1:5" x14ac:dyDescent="0.2">
      <c r="A9" s="111">
        <v>4000</v>
      </c>
      <c r="B9" s="110" t="s">
        <v>556</v>
      </c>
      <c r="C9" s="112">
        <f>SUM(C10+C57+C69)</f>
        <v>508078458.61000001</v>
      </c>
      <c r="D9" s="79"/>
      <c r="E9" s="40"/>
    </row>
    <row r="10" spans="1:5" x14ac:dyDescent="0.2">
      <c r="A10" s="111">
        <v>4100</v>
      </c>
      <c r="B10" s="110" t="s">
        <v>222</v>
      </c>
      <c r="C10" s="112">
        <f>SUM(C11+C21+C27+C30+C36+C39+C48)</f>
        <v>53805875.369999997</v>
      </c>
      <c r="D10" s="79"/>
      <c r="E10" s="40"/>
    </row>
    <row r="11" spans="1:5" x14ac:dyDescent="0.2">
      <c r="A11" s="111">
        <v>4110</v>
      </c>
      <c r="B11" s="110" t="s">
        <v>223</v>
      </c>
      <c r="C11" s="112">
        <f>SUM(C12:C20)</f>
        <v>23431844.41</v>
      </c>
      <c r="D11" s="79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79"/>
      <c r="E12" s="40"/>
    </row>
    <row r="13" spans="1:5" x14ac:dyDescent="0.2">
      <c r="A13" s="41">
        <v>4112</v>
      </c>
      <c r="B13" s="42" t="s">
        <v>225</v>
      </c>
      <c r="C13" s="45">
        <v>22054352.469999999</v>
      </c>
      <c r="D13" s="79"/>
      <c r="E13" s="40"/>
    </row>
    <row r="14" spans="1:5" x14ac:dyDescent="0.2">
      <c r="A14" s="41">
        <v>4113</v>
      </c>
      <c r="B14" s="42" t="s">
        <v>226</v>
      </c>
      <c r="C14" s="45">
        <v>341482.75</v>
      </c>
      <c r="D14" s="79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79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79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79"/>
      <c r="E17" s="40"/>
    </row>
    <row r="18" spans="1:5" x14ac:dyDescent="0.2">
      <c r="A18" s="41">
        <v>4117</v>
      </c>
      <c r="B18" s="42" t="s">
        <v>230</v>
      </c>
      <c r="C18" s="45">
        <v>1036009.19</v>
      </c>
      <c r="D18" s="79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79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79"/>
      <c r="E20" s="40"/>
    </row>
    <row r="21" spans="1:5" x14ac:dyDescent="0.2">
      <c r="A21" s="111">
        <v>4120</v>
      </c>
      <c r="B21" s="110" t="s">
        <v>232</v>
      </c>
      <c r="C21" s="112">
        <f>SUM(C22:C26)</f>
        <v>0</v>
      </c>
      <c r="D21" s="79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79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79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79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79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79"/>
      <c r="E26" s="40"/>
    </row>
    <row r="27" spans="1:5" x14ac:dyDescent="0.2">
      <c r="A27" s="111">
        <v>4130</v>
      </c>
      <c r="B27" s="110" t="s">
        <v>237</v>
      </c>
      <c r="C27" s="112">
        <f>SUM(C28:C29)</f>
        <v>0</v>
      </c>
      <c r="D27" s="79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79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79"/>
      <c r="E29" s="40"/>
    </row>
    <row r="30" spans="1:5" x14ac:dyDescent="0.2">
      <c r="A30" s="111">
        <v>4140</v>
      </c>
      <c r="B30" s="110" t="s">
        <v>239</v>
      </c>
      <c r="C30" s="112">
        <f>SUM(C31:C35)</f>
        <v>23244287.890000001</v>
      </c>
      <c r="D30" s="79"/>
      <c r="E30" s="40"/>
    </row>
    <row r="31" spans="1:5" x14ac:dyDescent="0.2">
      <c r="A31" s="41">
        <v>4141</v>
      </c>
      <c r="B31" s="42" t="s">
        <v>240</v>
      </c>
      <c r="C31" s="45">
        <v>2048709.5</v>
      </c>
      <c r="D31" s="79"/>
      <c r="E31" s="40"/>
    </row>
    <row r="32" spans="1:5" x14ac:dyDescent="0.2">
      <c r="A32" s="41">
        <v>4143</v>
      </c>
      <c r="B32" s="42" t="s">
        <v>241</v>
      </c>
      <c r="C32" s="45">
        <v>21195578.390000001</v>
      </c>
      <c r="D32" s="79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79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79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79"/>
      <c r="E35" s="40"/>
    </row>
    <row r="36" spans="1:5" x14ac:dyDescent="0.2">
      <c r="A36" s="111">
        <v>4150</v>
      </c>
      <c r="B36" s="110" t="s">
        <v>412</v>
      </c>
      <c r="C36" s="112">
        <f>SUM(C37:C38)</f>
        <v>3189616.42</v>
      </c>
      <c r="D36" s="79"/>
      <c r="E36" s="40"/>
    </row>
    <row r="37" spans="1:5" x14ac:dyDescent="0.2">
      <c r="A37" s="41">
        <v>4151</v>
      </c>
      <c r="B37" s="42" t="s">
        <v>412</v>
      </c>
      <c r="C37" s="45">
        <v>3189616.42</v>
      </c>
      <c r="D37" s="79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79"/>
      <c r="E38" s="40"/>
    </row>
    <row r="39" spans="1:5" x14ac:dyDescent="0.2">
      <c r="A39" s="111">
        <v>4160</v>
      </c>
      <c r="B39" s="110" t="s">
        <v>414</v>
      </c>
      <c r="C39" s="112">
        <f>SUM(C40:C47)</f>
        <v>3940126.6500000004</v>
      </c>
      <c r="D39" s="79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79"/>
      <c r="E40" s="40"/>
    </row>
    <row r="41" spans="1:5" x14ac:dyDescent="0.2">
      <c r="A41" s="41">
        <v>4162</v>
      </c>
      <c r="B41" s="42" t="s">
        <v>245</v>
      </c>
      <c r="C41" s="45">
        <v>3154719.37</v>
      </c>
      <c r="D41" s="79"/>
      <c r="E41" s="40"/>
    </row>
    <row r="42" spans="1:5" x14ac:dyDescent="0.2">
      <c r="A42" s="41">
        <v>4163</v>
      </c>
      <c r="B42" s="42" t="s">
        <v>246</v>
      </c>
      <c r="C42" s="45">
        <v>28055.200000000001</v>
      </c>
      <c r="D42" s="79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79"/>
      <c r="E43" s="40"/>
    </row>
    <row r="44" spans="1:5" x14ac:dyDescent="0.2">
      <c r="A44" s="41">
        <v>4165</v>
      </c>
      <c r="B44" s="42" t="s">
        <v>248</v>
      </c>
      <c r="C44" s="45">
        <v>182893.96</v>
      </c>
      <c r="D44" s="79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79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79"/>
      <c r="E46" s="40"/>
    </row>
    <row r="47" spans="1:5" x14ac:dyDescent="0.2">
      <c r="A47" s="41">
        <v>4169</v>
      </c>
      <c r="B47" s="42" t="s">
        <v>250</v>
      </c>
      <c r="C47" s="45">
        <v>574458.12</v>
      </c>
      <c r="D47" s="79"/>
      <c r="E47" s="40"/>
    </row>
    <row r="48" spans="1:5" x14ac:dyDescent="0.2">
      <c r="A48" s="111">
        <v>4170</v>
      </c>
      <c r="B48" s="110" t="s">
        <v>492</v>
      </c>
      <c r="C48" s="112">
        <f>SUM(C49:C56)</f>
        <v>0</v>
      </c>
      <c r="D48" s="79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79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79"/>
      <c r="E50" s="40"/>
    </row>
    <row r="51" spans="1:5" ht="20.399999999999999" x14ac:dyDescent="0.2">
      <c r="A51" s="41">
        <v>4173</v>
      </c>
      <c r="B51" s="43" t="s">
        <v>418</v>
      </c>
      <c r="C51" s="45">
        <v>0</v>
      </c>
      <c r="D51" s="79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79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79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79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79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79"/>
      <c r="E56" s="40"/>
    </row>
    <row r="57" spans="1:5" ht="30.6" x14ac:dyDescent="0.2">
      <c r="A57" s="111">
        <v>4200</v>
      </c>
      <c r="B57" s="113" t="s">
        <v>424</v>
      </c>
      <c r="C57" s="112">
        <f>+C58+C64</f>
        <v>454272583.24000001</v>
      </c>
      <c r="D57" s="79"/>
      <c r="E57" s="40"/>
    </row>
    <row r="58" spans="1:5" ht="20.399999999999999" x14ac:dyDescent="0.2">
      <c r="A58" s="111">
        <v>4210</v>
      </c>
      <c r="B58" s="113" t="s">
        <v>425</v>
      </c>
      <c r="C58" s="112">
        <f>SUM(C59:C63)</f>
        <v>300832578.35000002</v>
      </c>
      <c r="D58" s="79"/>
      <c r="E58" s="40"/>
    </row>
    <row r="59" spans="1:5" x14ac:dyDescent="0.2">
      <c r="A59" s="41">
        <v>4211</v>
      </c>
      <c r="B59" s="42" t="s">
        <v>251</v>
      </c>
      <c r="C59" s="45">
        <v>177279629.69</v>
      </c>
      <c r="D59" s="79"/>
      <c r="E59" s="40"/>
    </row>
    <row r="60" spans="1:5" x14ac:dyDescent="0.2">
      <c r="A60" s="41">
        <v>4212</v>
      </c>
      <c r="B60" s="42" t="s">
        <v>252</v>
      </c>
      <c r="C60" s="45">
        <v>119970562</v>
      </c>
      <c r="D60" s="79"/>
      <c r="E60" s="40"/>
    </row>
    <row r="61" spans="1:5" x14ac:dyDescent="0.2">
      <c r="A61" s="41">
        <v>4213</v>
      </c>
      <c r="B61" s="42" t="s">
        <v>253</v>
      </c>
      <c r="C61" s="45">
        <v>200000</v>
      </c>
      <c r="D61" s="79"/>
      <c r="E61" s="40"/>
    </row>
    <row r="62" spans="1:5" x14ac:dyDescent="0.2">
      <c r="A62" s="41">
        <v>4214</v>
      </c>
      <c r="B62" s="42" t="s">
        <v>426</v>
      </c>
      <c r="C62" s="45">
        <v>3382386.66</v>
      </c>
      <c r="D62" s="79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79"/>
      <c r="E63" s="40"/>
    </row>
    <row r="64" spans="1:5" x14ac:dyDescent="0.2">
      <c r="A64" s="111">
        <v>4220</v>
      </c>
      <c r="B64" s="110" t="s">
        <v>254</v>
      </c>
      <c r="C64" s="112">
        <f>SUM(C65:C68)</f>
        <v>153440004.88999999</v>
      </c>
      <c r="D64" s="79"/>
      <c r="E64" s="40"/>
    </row>
    <row r="65" spans="1:5" x14ac:dyDescent="0.2">
      <c r="A65" s="41">
        <v>4221</v>
      </c>
      <c r="B65" s="42" t="s">
        <v>255</v>
      </c>
      <c r="C65" s="45">
        <v>153440004.88999999</v>
      </c>
      <c r="D65" s="79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79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79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79"/>
      <c r="E68" s="40"/>
    </row>
    <row r="69" spans="1:5" x14ac:dyDescent="0.2">
      <c r="A69" s="114">
        <v>4300</v>
      </c>
      <c r="B69" s="110" t="s">
        <v>259</v>
      </c>
      <c r="C69" s="112">
        <f>C70+C73+C79+C81+C83</f>
        <v>0</v>
      </c>
      <c r="D69" s="42"/>
      <c r="E69" s="42"/>
    </row>
    <row r="70" spans="1:5" x14ac:dyDescent="0.2">
      <c r="A70" s="114">
        <v>4310</v>
      </c>
      <c r="B70" s="110" t="s">
        <v>260</v>
      </c>
      <c r="C70" s="112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14">
        <v>4320</v>
      </c>
      <c r="B73" s="110" t="s">
        <v>262</v>
      </c>
      <c r="C73" s="112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14">
        <v>4330</v>
      </c>
      <c r="B79" s="110" t="s">
        <v>268</v>
      </c>
      <c r="C79" s="112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14">
        <v>4340</v>
      </c>
      <c r="B81" s="110" t="s">
        <v>269</v>
      </c>
      <c r="C81" s="112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14">
        <v>4390</v>
      </c>
      <c r="B83" s="110" t="s">
        <v>270</v>
      </c>
      <c r="C83" s="112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14">
        <v>5000</v>
      </c>
      <c r="B94" s="110" t="s">
        <v>276</v>
      </c>
      <c r="C94" s="112">
        <f>C95+C123+C156+C166+C181+C210</f>
        <v>454583480.0200001</v>
      </c>
      <c r="D94" s="115">
        <v>1</v>
      </c>
      <c r="E94" s="42"/>
    </row>
    <row r="95" spans="1:5" x14ac:dyDescent="0.2">
      <c r="A95" s="114">
        <v>5100</v>
      </c>
      <c r="B95" s="110" t="s">
        <v>277</v>
      </c>
      <c r="C95" s="112">
        <f>C96+C103+C113</f>
        <v>321449851.08000004</v>
      </c>
      <c r="D95" s="115">
        <f>C95/$C$94</f>
        <v>0.70713051663438664</v>
      </c>
      <c r="E95" s="42"/>
    </row>
    <row r="96" spans="1:5" x14ac:dyDescent="0.2">
      <c r="A96" s="114">
        <v>5110</v>
      </c>
      <c r="B96" s="110" t="s">
        <v>278</v>
      </c>
      <c r="C96" s="112">
        <f>SUM(C97:C102)</f>
        <v>171291615.18000001</v>
      </c>
      <c r="D96" s="115">
        <f t="shared" ref="D96:D159" si="0">C96/$C$94</f>
        <v>0.37681003095947035</v>
      </c>
      <c r="E96" s="42"/>
    </row>
    <row r="97" spans="1:5" x14ac:dyDescent="0.2">
      <c r="A97" s="44">
        <v>5111</v>
      </c>
      <c r="B97" s="42" t="s">
        <v>279</v>
      </c>
      <c r="C97" s="45">
        <v>79214200.819999993</v>
      </c>
      <c r="D97" s="46">
        <f t="shared" si="0"/>
        <v>0.17425666418083394</v>
      </c>
      <c r="E97" s="42"/>
    </row>
    <row r="98" spans="1:5" x14ac:dyDescent="0.2">
      <c r="A98" s="44">
        <v>5112</v>
      </c>
      <c r="B98" s="42" t="s">
        <v>280</v>
      </c>
      <c r="C98" s="45">
        <v>4262194.6500000004</v>
      </c>
      <c r="D98" s="46">
        <f t="shared" si="0"/>
        <v>9.3760438672616936E-3</v>
      </c>
      <c r="E98" s="42"/>
    </row>
    <row r="99" spans="1:5" x14ac:dyDescent="0.2">
      <c r="A99" s="44">
        <v>5113</v>
      </c>
      <c r="B99" s="42" t="s">
        <v>281</v>
      </c>
      <c r="C99" s="45">
        <v>21321568.550000001</v>
      </c>
      <c r="D99" s="46">
        <f t="shared" si="0"/>
        <v>4.6903527046477635E-2</v>
      </c>
      <c r="E99" s="42"/>
    </row>
    <row r="100" spans="1:5" x14ac:dyDescent="0.2">
      <c r="A100" s="44">
        <v>5114</v>
      </c>
      <c r="B100" s="42" t="s">
        <v>282</v>
      </c>
      <c r="C100" s="45">
        <v>15186701.23</v>
      </c>
      <c r="D100" s="46">
        <f t="shared" si="0"/>
        <v>3.3407947929238076E-2</v>
      </c>
      <c r="E100" s="42"/>
    </row>
    <row r="101" spans="1:5" x14ac:dyDescent="0.2">
      <c r="A101" s="44">
        <v>5115</v>
      </c>
      <c r="B101" s="42" t="s">
        <v>283</v>
      </c>
      <c r="C101" s="45">
        <v>51306949.93</v>
      </c>
      <c r="D101" s="46">
        <f t="shared" si="0"/>
        <v>0.11286584793565897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14">
        <v>5120</v>
      </c>
      <c r="B103" s="110" t="s">
        <v>285</v>
      </c>
      <c r="C103" s="112">
        <f>SUM(C104:C112)</f>
        <v>54618554.24000001</v>
      </c>
      <c r="D103" s="115">
        <f t="shared" si="0"/>
        <v>0.12015076799006638</v>
      </c>
      <c r="E103" s="42"/>
    </row>
    <row r="104" spans="1:5" x14ac:dyDescent="0.2">
      <c r="A104" s="44">
        <v>5121</v>
      </c>
      <c r="B104" s="42" t="s">
        <v>286</v>
      </c>
      <c r="C104" s="45">
        <v>3775329.31</v>
      </c>
      <c r="D104" s="46">
        <f t="shared" si="0"/>
        <v>8.3050297160686491E-3</v>
      </c>
      <c r="E104" s="42"/>
    </row>
    <row r="105" spans="1:5" x14ac:dyDescent="0.2">
      <c r="A105" s="44">
        <v>5122</v>
      </c>
      <c r="B105" s="42" t="s">
        <v>287</v>
      </c>
      <c r="C105" s="45">
        <v>1065082.22</v>
      </c>
      <c r="D105" s="46">
        <f t="shared" si="0"/>
        <v>2.3429848791538576E-3</v>
      </c>
      <c r="E105" s="42"/>
    </row>
    <row r="106" spans="1:5" x14ac:dyDescent="0.2">
      <c r="A106" s="44">
        <v>5123</v>
      </c>
      <c r="B106" s="42" t="s">
        <v>288</v>
      </c>
      <c r="C106" s="45">
        <v>242</v>
      </c>
      <c r="D106" s="46">
        <f t="shared" si="0"/>
        <v>5.3235546524777545E-7</v>
      </c>
      <c r="E106" s="42"/>
    </row>
    <row r="107" spans="1:5" x14ac:dyDescent="0.2">
      <c r="A107" s="44">
        <v>5124</v>
      </c>
      <c r="B107" s="42" t="s">
        <v>289</v>
      </c>
      <c r="C107" s="45">
        <v>10264363.02</v>
      </c>
      <c r="D107" s="46">
        <f t="shared" si="0"/>
        <v>2.2579709714810586E-2</v>
      </c>
      <c r="E107" s="42"/>
    </row>
    <row r="108" spans="1:5" x14ac:dyDescent="0.2">
      <c r="A108" s="44">
        <v>5125</v>
      </c>
      <c r="B108" s="42" t="s">
        <v>290</v>
      </c>
      <c r="C108" s="45">
        <v>566670.21</v>
      </c>
      <c r="D108" s="46">
        <f t="shared" si="0"/>
        <v>1.2465701788702669E-3</v>
      </c>
      <c r="E108" s="42"/>
    </row>
    <row r="109" spans="1:5" x14ac:dyDescent="0.2">
      <c r="A109" s="44">
        <v>5126</v>
      </c>
      <c r="B109" s="42" t="s">
        <v>291</v>
      </c>
      <c r="C109" s="45">
        <v>32185095.890000001</v>
      </c>
      <c r="D109" s="46">
        <f t="shared" si="0"/>
        <v>7.0801288002335608E-2</v>
      </c>
      <c r="E109" s="42"/>
    </row>
    <row r="110" spans="1:5" x14ac:dyDescent="0.2">
      <c r="A110" s="44">
        <v>5127</v>
      </c>
      <c r="B110" s="42" t="s">
        <v>292</v>
      </c>
      <c r="C110" s="45">
        <v>1418364.42</v>
      </c>
      <c r="D110" s="46">
        <f t="shared" si="0"/>
        <v>3.1201407053718642E-3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5343407.17</v>
      </c>
      <c r="D112" s="46">
        <f t="shared" si="0"/>
        <v>1.1754512437990286E-2</v>
      </c>
      <c r="E112" s="42"/>
    </row>
    <row r="113" spans="1:5" x14ac:dyDescent="0.2">
      <c r="A113" s="114">
        <v>5130</v>
      </c>
      <c r="B113" s="110" t="s">
        <v>295</v>
      </c>
      <c r="C113" s="112">
        <f>SUM(C114:C122)</f>
        <v>95539681.660000011</v>
      </c>
      <c r="D113" s="115">
        <f t="shared" si="0"/>
        <v>0.21016971768484988</v>
      </c>
      <c r="E113" s="42"/>
    </row>
    <row r="114" spans="1:5" x14ac:dyDescent="0.2">
      <c r="A114" s="44">
        <v>5131</v>
      </c>
      <c r="B114" s="42" t="s">
        <v>296</v>
      </c>
      <c r="C114" s="45">
        <v>19224696.66</v>
      </c>
      <c r="D114" s="46">
        <f t="shared" si="0"/>
        <v>4.2290794771411802E-2</v>
      </c>
      <c r="E114" s="42"/>
    </row>
    <row r="115" spans="1:5" x14ac:dyDescent="0.2">
      <c r="A115" s="44">
        <v>5132</v>
      </c>
      <c r="B115" s="42" t="s">
        <v>297</v>
      </c>
      <c r="C115" s="45">
        <v>3381570.58</v>
      </c>
      <c r="D115" s="46">
        <f t="shared" si="0"/>
        <v>7.4388329726615288E-3</v>
      </c>
      <c r="E115" s="42"/>
    </row>
    <row r="116" spans="1:5" x14ac:dyDescent="0.2">
      <c r="A116" s="44">
        <v>5133</v>
      </c>
      <c r="B116" s="42" t="s">
        <v>298</v>
      </c>
      <c r="C116" s="45">
        <v>9126512.5399999991</v>
      </c>
      <c r="D116" s="46">
        <f t="shared" si="0"/>
        <v>2.0076648055046928E-2</v>
      </c>
      <c r="E116" s="42"/>
    </row>
    <row r="117" spans="1:5" x14ac:dyDescent="0.2">
      <c r="A117" s="44">
        <v>5134</v>
      </c>
      <c r="B117" s="42" t="s">
        <v>299</v>
      </c>
      <c r="C117" s="45">
        <v>1428085.2</v>
      </c>
      <c r="D117" s="46">
        <f t="shared" si="0"/>
        <v>3.1415246324771177E-3</v>
      </c>
      <c r="E117" s="42"/>
    </row>
    <row r="118" spans="1:5" x14ac:dyDescent="0.2">
      <c r="A118" s="44">
        <v>5135</v>
      </c>
      <c r="B118" s="42" t="s">
        <v>300</v>
      </c>
      <c r="C118" s="45">
        <v>15837238.01</v>
      </c>
      <c r="D118" s="46">
        <f t="shared" si="0"/>
        <v>3.4839009128319436E-2</v>
      </c>
      <c r="E118" s="42"/>
    </row>
    <row r="119" spans="1:5" x14ac:dyDescent="0.2">
      <c r="A119" s="44">
        <v>5136</v>
      </c>
      <c r="B119" s="42" t="s">
        <v>301</v>
      </c>
      <c r="C119" s="45">
        <v>1787674.77</v>
      </c>
      <c r="D119" s="46">
        <f t="shared" si="0"/>
        <v>3.9325555119630578E-3</v>
      </c>
      <c r="E119" s="42"/>
    </row>
    <row r="120" spans="1:5" x14ac:dyDescent="0.2">
      <c r="A120" s="44">
        <v>5137</v>
      </c>
      <c r="B120" s="42" t="s">
        <v>302</v>
      </c>
      <c r="C120" s="45">
        <v>67350.5</v>
      </c>
      <c r="D120" s="46">
        <f t="shared" si="0"/>
        <v>1.4815870562880291E-4</v>
      </c>
      <c r="E120" s="42"/>
    </row>
    <row r="121" spans="1:5" x14ac:dyDescent="0.2">
      <c r="A121" s="44">
        <v>5138</v>
      </c>
      <c r="B121" s="42" t="s">
        <v>303</v>
      </c>
      <c r="C121" s="45">
        <v>39092916.340000004</v>
      </c>
      <c r="D121" s="46">
        <f t="shared" si="0"/>
        <v>8.59972217606325E-2</v>
      </c>
      <c r="E121" s="42"/>
    </row>
    <row r="122" spans="1:5" x14ac:dyDescent="0.2">
      <c r="A122" s="44">
        <v>5139</v>
      </c>
      <c r="B122" s="42" t="s">
        <v>304</v>
      </c>
      <c r="C122" s="45">
        <v>5593637.0599999996</v>
      </c>
      <c r="D122" s="46">
        <f t="shared" si="0"/>
        <v>1.2304972146708672E-2</v>
      </c>
      <c r="E122" s="42"/>
    </row>
    <row r="123" spans="1:5" x14ac:dyDescent="0.2">
      <c r="A123" s="114">
        <v>5200</v>
      </c>
      <c r="B123" s="110" t="s">
        <v>305</v>
      </c>
      <c r="C123" s="112">
        <f>C124+C127+C130+C133+C138+C142+C145+C147+C153</f>
        <v>37355785.879999995</v>
      </c>
      <c r="D123" s="115">
        <f t="shared" si="0"/>
        <v>8.2175854429106118E-2</v>
      </c>
      <c r="E123" s="42"/>
    </row>
    <row r="124" spans="1:5" x14ac:dyDescent="0.2">
      <c r="A124" s="114">
        <v>5210</v>
      </c>
      <c r="B124" s="110" t="s">
        <v>306</v>
      </c>
      <c r="C124" s="112">
        <f>SUM(C125:C126)</f>
        <v>11788589.27</v>
      </c>
      <c r="D124" s="115">
        <f t="shared" si="0"/>
        <v>2.5932726964651997E-2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11788589.27</v>
      </c>
      <c r="D126" s="46">
        <f t="shared" si="0"/>
        <v>2.5932726964651997E-2</v>
      </c>
      <c r="E126" s="42"/>
    </row>
    <row r="127" spans="1:5" x14ac:dyDescent="0.2">
      <c r="A127" s="114">
        <v>5220</v>
      </c>
      <c r="B127" s="110" t="s">
        <v>309</v>
      </c>
      <c r="C127" s="112">
        <f>SUM(C128:C129)</f>
        <v>56160</v>
      </c>
      <c r="D127" s="115">
        <f t="shared" si="0"/>
        <v>1.2354166499303748E-4</v>
      </c>
      <c r="E127" s="42"/>
    </row>
    <row r="128" spans="1:5" x14ac:dyDescent="0.2">
      <c r="A128" s="44">
        <v>5221</v>
      </c>
      <c r="B128" s="42" t="s">
        <v>310</v>
      </c>
      <c r="C128" s="45">
        <v>56160</v>
      </c>
      <c r="D128" s="46">
        <f t="shared" si="0"/>
        <v>1.2354166499303748E-4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14">
        <v>5230</v>
      </c>
      <c r="B130" s="110" t="s">
        <v>256</v>
      </c>
      <c r="C130" s="112">
        <f>SUM(C131:C132)</f>
        <v>3672900</v>
      </c>
      <c r="D130" s="115">
        <f t="shared" si="0"/>
        <v>8.0797040839196473E-3</v>
      </c>
      <c r="E130" s="42"/>
    </row>
    <row r="131" spans="1:5" x14ac:dyDescent="0.2">
      <c r="A131" s="44">
        <v>5231</v>
      </c>
      <c r="B131" s="42" t="s">
        <v>312</v>
      </c>
      <c r="C131" s="45">
        <v>3672900</v>
      </c>
      <c r="D131" s="46">
        <f t="shared" si="0"/>
        <v>8.0797040839196473E-3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14">
        <v>5240</v>
      </c>
      <c r="B133" s="110" t="s">
        <v>257</v>
      </c>
      <c r="C133" s="112">
        <f>SUM(C134:C137)</f>
        <v>18742961.469999999</v>
      </c>
      <c r="D133" s="115">
        <f t="shared" si="0"/>
        <v>4.1231066006128012E-2</v>
      </c>
      <c r="E133" s="42"/>
    </row>
    <row r="134" spans="1:5" x14ac:dyDescent="0.2">
      <c r="A134" s="44">
        <v>5241</v>
      </c>
      <c r="B134" s="42" t="s">
        <v>314</v>
      </c>
      <c r="C134" s="45">
        <v>12138923.27</v>
      </c>
      <c r="D134" s="46">
        <f t="shared" si="0"/>
        <v>2.6703397293421065E-2</v>
      </c>
      <c r="E134" s="42"/>
    </row>
    <row r="135" spans="1:5" x14ac:dyDescent="0.2">
      <c r="A135" s="44">
        <v>5242</v>
      </c>
      <c r="B135" s="42" t="s">
        <v>315</v>
      </c>
      <c r="C135" s="45">
        <v>4996723.2</v>
      </c>
      <c r="D135" s="46">
        <f t="shared" si="0"/>
        <v>1.0991871503513858E-2</v>
      </c>
      <c r="E135" s="42"/>
    </row>
    <row r="136" spans="1:5" x14ac:dyDescent="0.2">
      <c r="A136" s="44">
        <v>5243</v>
      </c>
      <c r="B136" s="42" t="s">
        <v>316</v>
      </c>
      <c r="C136" s="45">
        <v>1607315</v>
      </c>
      <c r="D136" s="46">
        <f t="shared" si="0"/>
        <v>3.5357972091930919E-3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14">
        <v>5250</v>
      </c>
      <c r="B138" s="110" t="s">
        <v>258</v>
      </c>
      <c r="C138" s="112">
        <f>SUM(C139:C141)</f>
        <v>3095175.14</v>
      </c>
      <c r="D138" s="115">
        <f t="shared" si="0"/>
        <v>6.808815709413424E-3</v>
      </c>
      <c r="E138" s="42"/>
    </row>
    <row r="139" spans="1:5" x14ac:dyDescent="0.2">
      <c r="A139" s="44">
        <v>5251</v>
      </c>
      <c r="B139" s="42" t="s">
        <v>318</v>
      </c>
      <c r="C139" s="45">
        <v>3095175.14</v>
      </c>
      <c r="D139" s="46">
        <f t="shared" si="0"/>
        <v>6.808815709413424E-3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14">
        <v>5260</v>
      </c>
      <c r="B142" s="110" t="s">
        <v>321</v>
      </c>
      <c r="C142" s="112">
        <f>SUM(C143:C144)</f>
        <v>0</v>
      </c>
      <c r="D142" s="115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14">
        <v>5270</v>
      </c>
      <c r="B145" s="110" t="s">
        <v>324</v>
      </c>
      <c r="C145" s="112">
        <f>SUM(C146)</f>
        <v>0</v>
      </c>
      <c r="D145" s="115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14">
        <v>5280</v>
      </c>
      <c r="B147" s="110" t="s">
        <v>326</v>
      </c>
      <c r="C147" s="112">
        <f>SUM(C148:C152)</f>
        <v>0</v>
      </c>
      <c r="D147" s="115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14">
        <v>5290</v>
      </c>
      <c r="B153" s="110" t="s">
        <v>332</v>
      </c>
      <c r="C153" s="112">
        <f>SUM(C154:C155)</f>
        <v>0</v>
      </c>
      <c r="D153" s="115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14">
        <v>5300</v>
      </c>
      <c r="B156" s="110" t="s">
        <v>335</v>
      </c>
      <c r="C156" s="112">
        <f>C157+C160+C163</f>
        <v>1888210.72</v>
      </c>
      <c r="D156" s="115">
        <f t="shared" si="0"/>
        <v>4.1537161005431285E-3</v>
      </c>
      <c r="E156" s="42"/>
    </row>
    <row r="157" spans="1:5" x14ac:dyDescent="0.2">
      <c r="A157" s="114">
        <v>5310</v>
      </c>
      <c r="B157" s="110" t="s">
        <v>251</v>
      </c>
      <c r="C157" s="112">
        <f>C158+C159</f>
        <v>0</v>
      </c>
      <c r="D157" s="115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14">
        <v>5320</v>
      </c>
      <c r="B160" s="110" t="s">
        <v>252</v>
      </c>
      <c r="C160" s="112">
        <f>SUM(C161:C162)</f>
        <v>0</v>
      </c>
      <c r="D160" s="115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14">
        <v>5330</v>
      </c>
      <c r="B163" s="110" t="s">
        <v>253</v>
      </c>
      <c r="C163" s="112">
        <f>SUM(C164:C165)</f>
        <v>1888210.72</v>
      </c>
      <c r="D163" s="115">
        <f t="shared" si="1"/>
        <v>4.1537161005431285E-3</v>
      </c>
      <c r="E163" s="42"/>
    </row>
    <row r="164" spans="1:5" x14ac:dyDescent="0.2">
      <c r="A164" s="44">
        <v>5331</v>
      </c>
      <c r="B164" s="42" t="s">
        <v>340</v>
      </c>
      <c r="C164" s="45">
        <v>1888210.72</v>
      </c>
      <c r="D164" s="46">
        <f t="shared" si="1"/>
        <v>4.1537161005431285E-3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14">
        <v>5400</v>
      </c>
      <c r="B166" s="110" t="s">
        <v>342</v>
      </c>
      <c r="C166" s="112">
        <f>C167+C170+C173+C176+C178</f>
        <v>233566.66</v>
      </c>
      <c r="D166" s="115">
        <f t="shared" si="1"/>
        <v>5.1380366921764046E-4</v>
      </c>
      <c r="E166" s="42"/>
    </row>
    <row r="167" spans="1:5" x14ac:dyDescent="0.2">
      <c r="A167" s="114">
        <v>5410</v>
      </c>
      <c r="B167" s="110" t="s">
        <v>343</v>
      </c>
      <c r="C167" s="112">
        <f>SUM(C168:C169)</f>
        <v>233566.66</v>
      </c>
      <c r="D167" s="115">
        <f t="shared" si="1"/>
        <v>5.1380366921764046E-4</v>
      </c>
      <c r="E167" s="42"/>
    </row>
    <row r="168" spans="1:5" x14ac:dyDescent="0.2">
      <c r="A168" s="44">
        <v>5411</v>
      </c>
      <c r="B168" s="42" t="s">
        <v>344</v>
      </c>
      <c r="C168" s="45">
        <v>233566.66</v>
      </c>
      <c r="D168" s="46">
        <f t="shared" si="1"/>
        <v>5.1380366921764046E-4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14">
        <v>5420</v>
      </c>
      <c r="B170" s="110" t="s">
        <v>346</v>
      </c>
      <c r="C170" s="112">
        <f>SUM(C171:C172)</f>
        <v>0</v>
      </c>
      <c r="D170" s="115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14">
        <v>5430</v>
      </c>
      <c r="B173" s="110" t="s">
        <v>349</v>
      </c>
      <c r="C173" s="112">
        <f>SUM(C174:C175)</f>
        <v>0</v>
      </c>
      <c r="D173" s="115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14">
        <v>5440</v>
      </c>
      <c r="B176" s="110" t="s">
        <v>352</v>
      </c>
      <c r="C176" s="112">
        <f>SUM(C177)</f>
        <v>0</v>
      </c>
      <c r="D176" s="115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14">
        <v>5450</v>
      </c>
      <c r="B178" s="110" t="s">
        <v>353</v>
      </c>
      <c r="C178" s="112">
        <f>SUM(C179:C180)</f>
        <v>0</v>
      </c>
      <c r="D178" s="115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14">
        <v>5500</v>
      </c>
      <c r="B181" s="110" t="s">
        <v>356</v>
      </c>
      <c r="C181" s="112">
        <f>C182+C191+C194+C200</f>
        <v>21646138.030000001</v>
      </c>
      <c r="D181" s="115">
        <f t="shared" si="1"/>
        <v>4.7617520172637262E-2</v>
      </c>
      <c r="E181" s="42"/>
    </row>
    <row r="182" spans="1:5" x14ac:dyDescent="0.2">
      <c r="A182" s="114">
        <v>5510</v>
      </c>
      <c r="B182" s="110" t="s">
        <v>357</v>
      </c>
      <c r="C182" s="112">
        <f>SUM(C183:C190)</f>
        <v>21646138.030000001</v>
      </c>
      <c r="D182" s="115">
        <f t="shared" si="1"/>
        <v>4.7617520172637262E-2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3473591.07</v>
      </c>
      <c r="D185" s="46">
        <f t="shared" si="1"/>
        <v>7.641261116323835E-3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17648538.050000001</v>
      </c>
      <c r="D187" s="46">
        <f t="shared" si="1"/>
        <v>3.8823535886573633E-2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524008.91</v>
      </c>
      <c r="D189" s="46">
        <f t="shared" si="1"/>
        <v>1.1527231697397921E-3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14">
        <v>5520</v>
      </c>
      <c r="B191" s="110" t="s">
        <v>40</v>
      </c>
      <c r="C191" s="112">
        <f>SUM(C192:C193)</f>
        <v>0</v>
      </c>
      <c r="D191" s="115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14">
        <v>5530</v>
      </c>
      <c r="B194" s="110" t="s">
        <v>367</v>
      </c>
      <c r="C194" s="112">
        <f>SUM(C195:C199)</f>
        <v>0</v>
      </c>
      <c r="D194" s="115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14">
        <v>5590</v>
      </c>
      <c r="B200" s="110" t="s">
        <v>373</v>
      </c>
      <c r="C200" s="112">
        <f>SUM(C201:C209)</f>
        <v>0</v>
      </c>
      <c r="D200" s="115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14">
        <v>5600</v>
      </c>
      <c r="B210" s="110" t="s">
        <v>39</v>
      </c>
      <c r="C210" s="112">
        <f>C211</f>
        <v>72009927.650000006</v>
      </c>
      <c r="D210" s="115">
        <f t="shared" si="1"/>
        <v>0.15840858899410912</v>
      </c>
      <c r="E210" s="42"/>
    </row>
    <row r="211" spans="1:5" x14ac:dyDescent="0.2">
      <c r="A211" s="114">
        <v>5610</v>
      </c>
      <c r="B211" s="110" t="s">
        <v>381</v>
      </c>
      <c r="C211" s="112">
        <f>C212</f>
        <v>72009927.650000006</v>
      </c>
      <c r="D211" s="115">
        <f t="shared" si="1"/>
        <v>0.15840858899410912</v>
      </c>
      <c r="E211" s="42"/>
    </row>
    <row r="212" spans="1:5" x14ac:dyDescent="0.2">
      <c r="A212" s="44">
        <v>5611</v>
      </c>
      <c r="B212" s="42" t="s">
        <v>382</v>
      </c>
      <c r="C212" s="45">
        <v>72009927.650000006</v>
      </c>
      <c r="D212" s="46">
        <f t="shared" si="1"/>
        <v>0.15840858899410912</v>
      </c>
      <c r="E212" s="42"/>
    </row>
    <row r="214" spans="1:5" x14ac:dyDescent="0.2">
      <c r="B214" s="14" t="s">
        <v>517</v>
      </c>
    </row>
    <row r="216" spans="1:5" x14ac:dyDescent="0.2">
      <c r="B216" s="151"/>
      <c r="C216" s="151"/>
    </row>
    <row r="217" spans="1:5" x14ac:dyDescent="0.2">
      <c r="B217" s="151"/>
      <c r="C217" s="151"/>
    </row>
    <row r="218" spans="1:5" ht="14.4" x14ac:dyDescent="0.3">
      <c r="B218" s="152"/>
      <c r="C218" s="151"/>
    </row>
    <row r="219" spans="1:5" ht="14.4" x14ac:dyDescent="0.3">
      <c r="B219" s="152"/>
      <c r="C219" s="15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zoomScale="80" zoomScaleNormal="80" workbookViewId="0">
      <selection activeCell="C24" sqref="C24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33203125" style="14" customWidth="1"/>
    <col min="11" max="16384" width="9.109375" style="14"/>
  </cols>
  <sheetData>
    <row r="1" spans="1:8" s="11" customFormat="1" ht="18.899999999999999" customHeight="1" x14ac:dyDescent="0.3">
      <c r="A1" s="171" t="s">
        <v>600</v>
      </c>
      <c r="B1" s="172"/>
      <c r="C1" s="172"/>
      <c r="D1" s="172"/>
      <c r="E1" s="172"/>
      <c r="F1" s="172"/>
      <c r="G1" s="10" t="s">
        <v>497</v>
      </c>
      <c r="H1" s="19">
        <v>2024</v>
      </c>
    </row>
    <row r="2" spans="1:8" s="11" customFormat="1" ht="18.899999999999999" customHeight="1" x14ac:dyDescent="0.3">
      <c r="A2" s="171" t="s">
        <v>501</v>
      </c>
      <c r="B2" s="172"/>
      <c r="C2" s="172"/>
      <c r="D2" s="172"/>
      <c r="E2" s="172"/>
      <c r="F2" s="172"/>
      <c r="G2" s="10" t="s">
        <v>498</v>
      </c>
      <c r="H2" s="19" t="s">
        <v>500</v>
      </c>
    </row>
    <row r="3" spans="1:8" s="11" customFormat="1" ht="18.899999999999999" customHeight="1" x14ac:dyDescent="0.3">
      <c r="A3" s="171" t="s">
        <v>601</v>
      </c>
      <c r="B3" s="172"/>
      <c r="C3" s="172"/>
      <c r="D3" s="172"/>
      <c r="E3" s="172"/>
      <c r="F3" s="172"/>
      <c r="G3" s="10" t="s">
        <v>499</v>
      </c>
      <c r="H3" s="19">
        <v>4</v>
      </c>
    </row>
    <row r="4" spans="1:8" s="11" customFormat="1" ht="18.899999999999999" customHeight="1" x14ac:dyDescent="0.3">
      <c r="A4" s="171" t="s">
        <v>515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-47364.51</v>
      </c>
      <c r="D15" s="18">
        <v>-77542.210000000006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-191519.01</v>
      </c>
      <c r="D16" s="18">
        <v>5934804.1900000004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5542.89</v>
      </c>
      <c r="D20" s="18">
        <v>5542.89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4000</v>
      </c>
      <c r="D21" s="18">
        <v>4000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1105400.03</v>
      </c>
      <c r="D24" s="18">
        <v>1105400.03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3736553.79</v>
      </c>
      <c r="D27" s="18">
        <v>3736553.79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303485220.65000004</v>
      </c>
      <c r="D56" s="18">
        <f>SUM(D57:D63)</f>
        <v>6947182.1399999997</v>
      </c>
      <c r="E56" s="18">
        <f>SUM(E57:E63)</f>
        <v>-62668728.640000001</v>
      </c>
    </row>
    <row r="57" spans="1:10" x14ac:dyDescent="0.2">
      <c r="A57" s="16">
        <v>1231</v>
      </c>
      <c r="B57" s="14" t="s">
        <v>149</v>
      </c>
      <c r="C57" s="18">
        <v>44430649.960000001</v>
      </c>
      <c r="D57" s="136"/>
      <c r="E57" s="136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150371974.59</v>
      </c>
      <c r="D59" s="18">
        <v>3473591.07</v>
      </c>
      <c r="E59" s="18">
        <v>-31334364.32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81639377.030000001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24976954.059999999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2066265.01</v>
      </c>
      <c r="D63" s="18">
        <v>3473591.07</v>
      </c>
      <c r="E63" s="18">
        <v>-31334364.32</v>
      </c>
    </row>
    <row r="64" spans="1:10" x14ac:dyDescent="0.2">
      <c r="A64" s="16">
        <v>1240</v>
      </c>
      <c r="B64" s="14" t="s">
        <v>156</v>
      </c>
      <c r="C64" s="18">
        <f>SUM(C65:C72)</f>
        <v>250360465.36999997</v>
      </c>
      <c r="D64" s="18">
        <f t="shared" ref="D64:E64" si="0">SUM(D65:D72)</f>
        <v>17648538.049999997</v>
      </c>
      <c r="E64" s="18">
        <f t="shared" si="0"/>
        <v>75861879.980000004</v>
      </c>
    </row>
    <row r="65" spans="1:9" x14ac:dyDescent="0.2">
      <c r="A65" s="16">
        <v>1241</v>
      </c>
      <c r="B65" s="14" t="s">
        <v>157</v>
      </c>
      <c r="C65" s="18">
        <v>17883267.91</v>
      </c>
      <c r="D65" s="18">
        <v>727001.57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2260669.5499999998</v>
      </c>
      <c r="D66" s="18">
        <v>161545.01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398483.20000000001</v>
      </c>
      <c r="D67" s="18">
        <v>46520.83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62569245.969999999</v>
      </c>
      <c r="D68" s="18">
        <v>2801380.69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1019019.27</v>
      </c>
      <c r="D69" s="18">
        <v>54173.25</v>
      </c>
      <c r="E69" s="18">
        <v>75861879.980000004</v>
      </c>
    </row>
    <row r="70" spans="1:9" x14ac:dyDescent="0.2">
      <c r="A70" s="16">
        <v>1246</v>
      </c>
      <c r="B70" s="14" t="s">
        <v>162</v>
      </c>
      <c r="C70" s="18">
        <v>165371327.06999999</v>
      </c>
      <c r="D70" s="18">
        <v>13857916.699999999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858452.4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7189215.4000000004</v>
      </c>
      <c r="D76" s="18">
        <f>SUM(D77:D81)</f>
        <v>524008.91</v>
      </c>
      <c r="E76" s="18">
        <f>SUM(E77:E81)</f>
        <v>6563943.0600000005</v>
      </c>
    </row>
    <row r="77" spans="1:9" x14ac:dyDescent="0.2">
      <c r="A77" s="16">
        <v>1251</v>
      </c>
      <c r="B77" s="14" t="s">
        <v>167</v>
      </c>
      <c r="C77" s="18">
        <v>1257941.75</v>
      </c>
      <c r="D77" s="18">
        <v>108053.18</v>
      </c>
      <c r="E77" s="18">
        <v>685948.77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5931273.6500000004</v>
      </c>
      <c r="D80" s="18">
        <v>415955.73</v>
      </c>
      <c r="E80" s="18">
        <v>5877994.29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36"/>
      <c r="E82" s="136"/>
    </row>
    <row r="83" spans="1:8" x14ac:dyDescent="0.2">
      <c r="A83" s="16">
        <v>1271</v>
      </c>
      <c r="B83" s="14" t="s">
        <v>173</v>
      </c>
      <c r="C83" s="18">
        <v>0</v>
      </c>
      <c r="D83" s="136"/>
      <c r="E83" s="136"/>
    </row>
    <row r="84" spans="1:8" x14ac:dyDescent="0.2">
      <c r="A84" s="16">
        <v>1272</v>
      </c>
      <c r="B84" s="14" t="s">
        <v>174</v>
      </c>
      <c r="C84" s="18">
        <v>0</v>
      </c>
      <c r="D84" s="136"/>
      <c r="E84" s="136"/>
    </row>
    <row r="85" spans="1:8" x14ac:dyDescent="0.2">
      <c r="A85" s="16">
        <v>1273</v>
      </c>
      <c r="B85" s="14" t="s">
        <v>175</v>
      </c>
      <c r="C85" s="18">
        <v>0</v>
      </c>
      <c r="D85" s="136"/>
      <c r="E85" s="136"/>
    </row>
    <row r="86" spans="1:8" x14ac:dyDescent="0.2">
      <c r="A86" s="16">
        <v>1274</v>
      </c>
      <c r="B86" s="14" t="s">
        <v>176</v>
      </c>
      <c r="C86" s="18">
        <v>0</v>
      </c>
      <c r="D86" s="136"/>
      <c r="E86" s="136"/>
    </row>
    <row r="87" spans="1:8" x14ac:dyDescent="0.2">
      <c r="A87" s="16">
        <v>1275</v>
      </c>
      <c r="B87" s="14" t="s">
        <v>177</v>
      </c>
      <c r="C87" s="18">
        <v>0</v>
      </c>
      <c r="D87" s="136"/>
      <c r="E87" s="136"/>
    </row>
    <row r="88" spans="1:8" x14ac:dyDescent="0.2">
      <c r="A88" s="16">
        <v>1279</v>
      </c>
      <c r="B88" s="14" t="s">
        <v>178</v>
      </c>
      <c r="C88" s="18">
        <v>0</v>
      </c>
      <c r="D88" s="136"/>
      <c r="E88" s="136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30412950.170000002</v>
      </c>
      <c r="D110" s="18">
        <f>SUM(D111:D119)</f>
        <v>30412950.170000002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201325.11</v>
      </c>
      <c r="D111" s="18">
        <f>C111</f>
        <v>201325.11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15501867.51</v>
      </c>
      <c r="D112" s="18">
        <f t="shared" ref="D112:D119" si="1">C112</f>
        <v>15501867.51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3805968.29</v>
      </c>
      <c r="D113" s="18">
        <f t="shared" si="1"/>
        <v>3805968.29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8021019.71</v>
      </c>
      <c r="D117" s="18">
        <f t="shared" si="1"/>
        <v>8021019.71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2882769.55</v>
      </c>
      <c r="D119" s="18">
        <f t="shared" si="1"/>
        <v>2882769.55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12000000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12000000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16" t="s">
        <v>569</v>
      </c>
      <c r="B153" s="116"/>
      <c r="C153" s="116"/>
      <c r="D153" s="116"/>
      <c r="E153" s="116"/>
    </row>
    <row r="154" spans="1:5" x14ac:dyDescent="0.2">
      <c r="A154" s="117" t="s">
        <v>85</v>
      </c>
      <c r="B154" s="117" t="s">
        <v>82</v>
      </c>
      <c r="C154" s="117" t="s">
        <v>83</v>
      </c>
      <c r="D154" s="118" t="s">
        <v>86</v>
      </c>
      <c r="E154" s="118" t="s">
        <v>126</v>
      </c>
    </row>
    <row r="155" spans="1:5" x14ac:dyDescent="0.2">
      <c r="A155" s="119">
        <v>2170</v>
      </c>
      <c r="B155" s="120" t="s">
        <v>570</v>
      </c>
      <c r="C155" s="121">
        <f>SUM(C156:C158)</f>
        <v>0</v>
      </c>
      <c r="D155" s="120"/>
      <c r="E155" s="120"/>
    </row>
    <row r="156" spans="1:5" x14ac:dyDescent="0.2">
      <c r="A156" s="119">
        <v>2171</v>
      </c>
      <c r="B156" s="120" t="s">
        <v>571</v>
      </c>
      <c r="C156" s="121">
        <v>0</v>
      </c>
      <c r="D156" s="120"/>
      <c r="E156" s="120"/>
    </row>
    <row r="157" spans="1:5" x14ac:dyDescent="0.2">
      <c r="A157" s="119">
        <v>2172</v>
      </c>
      <c r="B157" s="120" t="s">
        <v>572</v>
      </c>
      <c r="C157" s="121">
        <v>0</v>
      </c>
      <c r="D157" s="120"/>
      <c r="E157" s="120"/>
    </row>
    <row r="158" spans="1:5" x14ac:dyDescent="0.2">
      <c r="A158" s="119">
        <v>2179</v>
      </c>
      <c r="B158" s="120" t="s">
        <v>573</v>
      </c>
      <c r="C158" s="121">
        <v>0</v>
      </c>
      <c r="D158" s="120"/>
      <c r="E158" s="120"/>
    </row>
    <row r="159" spans="1:5" x14ac:dyDescent="0.2">
      <c r="A159" s="119">
        <v>2260</v>
      </c>
      <c r="B159" s="120" t="s">
        <v>574</v>
      </c>
      <c r="C159" s="121">
        <f>SUM(C160:C163)</f>
        <v>0</v>
      </c>
      <c r="D159" s="120"/>
      <c r="E159" s="120"/>
    </row>
    <row r="160" spans="1:5" x14ac:dyDescent="0.2">
      <c r="A160" s="119">
        <v>2261</v>
      </c>
      <c r="B160" s="120" t="s">
        <v>575</v>
      </c>
      <c r="C160" s="121">
        <v>0</v>
      </c>
      <c r="D160" s="120"/>
      <c r="E160" s="120"/>
    </row>
    <row r="161" spans="1:5" x14ac:dyDescent="0.2">
      <c r="A161" s="119">
        <v>2262</v>
      </c>
      <c r="B161" s="120" t="s">
        <v>576</v>
      </c>
      <c r="C161" s="121">
        <v>0</v>
      </c>
      <c r="D161" s="120"/>
      <c r="E161" s="120"/>
    </row>
    <row r="162" spans="1:5" x14ac:dyDescent="0.2">
      <c r="A162" s="119">
        <v>2263</v>
      </c>
      <c r="B162" s="120" t="s">
        <v>577</v>
      </c>
      <c r="C162" s="121">
        <v>0</v>
      </c>
      <c r="D162" s="120"/>
      <c r="E162" s="120"/>
    </row>
    <row r="163" spans="1:5" x14ac:dyDescent="0.2">
      <c r="A163" s="119">
        <v>2269</v>
      </c>
      <c r="B163" s="120" t="s">
        <v>578</v>
      </c>
      <c r="C163" s="121">
        <v>0</v>
      </c>
      <c r="D163" s="120"/>
      <c r="E163" s="120"/>
    </row>
    <row r="164" spans="1:5" x14ac:dyDescent="0.2">
      <c r="A164" s="120"/>
      <c r="B164" s="120"/>
      <c r="C164" s="120"/>
      <c r="D164" s="120"/>
      <c r="E164" s="120"/>
    </row>
    <row r="165" spans="1:5" x14ac:dyDescent="0.2">
      <c r="A165" s="116" t="s">
        <v>579</v>
      </c>
      <c r="B165" s="116"/>
      <c r="C165" s="116"/>
      <c r="D165" s="116"/>
      <c r="E165" s="116"/>
    </row>
    <row r="166" spans="1:5" x14ac:dyDescent="0.2">
      <c r="A166" s="117" t="s">
        <v>85</v>
      </c>
      <c r="B166" s="117" t="s">
        <v>82</v>
      </c>
      <c r="C166" s="117" t="s">
        <v>83</v>
      </c>
      <c r="D166" s="118" t="s">
        <v>86</v>
      </c>
      <c r="E166" s="118" t="s">
        <v>126</v>
      </c>
    </row>
    <row r="167" spans="1:5" x14ac:dyDescent="0.2">
      <c r="A167" s="119">
        <v>2190</v>
      </c>
      <c r="B167" s="120" t="s">
        <v>580</v>
      </c>
      <c r="C167" s="121">
        <f>SUM(C168:C170)</f>
        <v>0</v>
      </c>
      <c r="D167" s="120"/>
      <c r="E167" s="120"/>
    </row>
    <row r="168" spans="1:5" x14ac:dyDescent="0.2">
      <c r="A168" s="119">
        <v>2191</v>
      </c>
      <c r="B168" s="120" t="s">
        <v>581</v>
      </c>
      <c r="C168" s="121">
        <v>0</v>
      </c>
      <c r="D168" s="120"/>
      <c r="E168" s="120"/>
    </row>
    <row r="169" spans="1:5" x14ac:dyDescent="0.2">
      <c r="A169" s="119">
        <v>2192</v>
      </c>
      <c r="B169" s="120" t="s">
        <v>582</v>
      </c>
      <c r="C169" s="121">
        <v>0</v>
      </c>
      <c r="D169" s="120"/>
      <c r="E169" s="120"/>
    </row>
    <row r="170" spans="1:5" x14ac:dyDescent="0.2">
      <c r="A170" s="119">
        <v>2199</v>
      </c>
      <c r="B170" s="120" t="s">
        <v>217</v>
      </c>
      <c r="C170" s="121">
        <v>0</v>
      </c>
      <c r="D170" s="120"/>
      <c r="E170" s="120"/>
    </row>
    <row r="171" spans="1:5" x14ac:dyDescent="0.2">
      <c r="A171" s="120"/>
      <c r="B171" s="120"/>
      <c r="C171" s="120"/>
      <c r="D171" s="120"/>
      <c r="E171" s="120"/>
    </row>
    <row r="172" spans="1:5" x14ac:dyDescent="0.2">
      <c r="A172" s="120"/>
      <c r="B172" s="120"/>
      <c r="C172" s="120"/>
      <c r="D172" s="120"/>
      <c r="E172" s="120"/>
    </row>
    <row r="173" spans="1:5" x14ac:dyDescent="0.2">
      <c r="A173" s="120"/>
      <c r="B173" s="120" t="s">
        <v>517</v>
      </c>
      <c r="C173" s="120"/>
      <c r="D173" s="120"/>
      <c r="E173" s="120"/>
    </row>
    <row r="175" spans="1:5" x14ac:dyDescent="0.2">
      <c r="B175" s="151"/>
      <c r="C175" s="151"/>
    </row>
    <row r="176" spans="1:5" x14ac:dyDescent="0.2">
      <c r="B176" s="151"/>
      <c r="C176" s="151"/>
    </row>
    <row r="177" spans="2:3" ht="14.4" x14ac:dyDescent="0.3">
      <c r="B177" s="152"/>
      <c r="C177" s="151"/>
    </row>
    <row r="178" spans="2:3" ht="14.4" x14ac:dyDescent="0.3">
      <c r="B178" s="152"/>
      <c r="C178" s="15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B32" sqref="B32:C35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3" t="s">
        <v>600</v>
      </c>
      <c r="B1" s="173"/>
      <c r="C1" s="173"/>
      <c r="D1" s="21" t="s">
        <v>497</v>
      </c>
      <c r="E1" s="22">
        <v>2024</v>
      </c>
    </row>
    <row r="2" spans="1:5" ht="18.899999999999999" customHeight="1" x14ac:dyDescent="0.2">
      <c r="A2" s="173" t="s">
        <v>503</v>
      </c>
      <c r="B2" s="173"/>
      <c r="C2" s="173"/>
      <c r="D2" s="21" t="s">
        <v>498</v>
      </c>
      <c r="E2" s="22" t="s">
        <v>500</v>
      </c>
    </row>
    <row r="3" spans="1:5" ht="18.899999999999999" customHeight="1" x14ac:dyDescent="0.2">
      <c r="A3" s="173" t="s">
        <v>601</v>
      </c>
      <c r="B3" s="173"/>
      <c r="C3" s="173"/>
      <c r="D3" s="21" t="s">
        <v>499</v>
      </c>
      <c r="E3" s="22">
        <v>4</v>
      </c>
    </row>
    <row r="4" spans="1:5" ht="18.899999999999999" customHeight="1" x14ac:dyDescent="0.2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162351437.34</v>
      </c>
    </row>
    <row r="10" spans="1:5" x14ac:dyDescent="0.2">
      <c r="A10" s="27">
        <v>3120</v>
      </c>
      <c r="B10" s="23" t="s">
        <v>383</v>
      </c>
      <c r="C10" s="28">
        <v>20031574.359999999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53494978.590000004</v>
      </c>
    </row>
    <row r="16" spans="1:5" x14ac:dyDescent="0.2">
      <c r="A16" s="27">
        <v>3220</v>
      </c>
      <c r="B16" s="23" t="s">
        <v>387</v>
      </c>
      <c r="C16" s="28">
        <v>214831049.96000001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  <row r="32" spans="1:3" x14ac:dyDescent="0.2">
      <c r="B32" s="151"/>
      <c r="C32" s="151"/>
    </row>
    <row r="33" spans="2:3" x14ac:dyDescent="0.2">
      <c r="B33" s="151"/>
      <c r="C33" s="151"/>
    </row>
    <row r="34" spans="2:3" ht="14.4" x14ac:dyDescent="0.3">
      <c r="B34" s="152"/>
      <c r="C34" s="151"/>
    </row>
    <row r="35" spans="2:3" ht="14.4" x14ac:dyDescent="0.3">
      <c r="B35" s="152"/>
      <c r="C35" s="15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2"/>
  <sheetViews>
    <sheetView topLeftCell="A46" zoomScale="130" zoomScaleNormal="130" workbookViewId="0">
      <selection activeCell="C70" sqref="C70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3" t="s">
        <v>600</v>
      </c>
      <c r="B1" s="173"/>
      <c r="C1" s="173"/>
      <c r="D1" s="21" t="s">
        <v>497</v>
      </c>
      <c r="E1" s="22">
        <v>2024</v>
      </c>
    </row>
    <row r="2" spans="1:5" s="29" customFormat="1" ht="18.899999999999999" customHeight="1" x14ac:dyDescent="0.3">
      <c r="A2" s="173" t="s">
        <v>504</v>
      </c>
      <c r="B2" s="173"/>
      <c r="C2" s="173"/>
      <c r="D2" s="21" t="s">
        <v>498</v>
      </c>
      <c r="E2" s="22" t="s">
        <v>500</v>
      </c>
    </row>
    <row r="3" spans="1:5" s="29" customFormat="1" ht="18.899999999999999" customHeight="1" x14ac:dyDescent="0.3">
      <c r="A3" s="173" t="s">
        <v>601</v>
      </c>
      <c r="B3" s="173"/>
      <c r="C3" s="173"/>
      <c r="D3" s="21" t="s">
        <v>499</v>
      </c>
      <c r="E3" s="22">
        <v>4</v>
      </c>
    </row>
    <row r="4" spans="1:5" s="29" customFormat="1" ht="18.899999999999999" customHeight="1" x14ac:dyDescent="0.3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47"/>
    </row>
    <row r="8" spans="1:5" x14ac:dyDescent="0.2">
      <c r="A8" s="26" t="s">
        <v>85</v>
      </c>
      <c r="B8" s="26" t="s">
        <v>82</v>
      </c>
      <c r="C8" s="82">
        <v>2024</v>
      </c>
      <c r="D8" s="82">
        <v>2023</v>
      </c>
      <c r="E8" s="14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41234663.170000002</v>
      </c>
      <c r="D10" s="28">
        <v>69203585.239999995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3">
        <f>SUM(C9:C15)</f>
        <v>41234663.170000002</v>
      </c>
      <c r="D16" s="83">
        <f>SUM(D9:D15)</f>
        <v>69203585.239999995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2">
        <v>2024</v>
      </c>
      <c r="D20" s="82">
        <v>2023</v>
      </c>
    </row>
    <row r="21" spans="1:4" x14ac:dyDescent="0.2">
      <c r="A21" s="34">
        <v>1230</v>
      </c>
      <c r="B21" s="35" t="s">
        <v>148</v>
      </c>
      <c r="C21" s="83">
        <f>SUM(C22:C28)</f>
        <v>84854944.870000005</v>
      </c>
      <c r="D21" s="83">
        <f>SUM(D22:D28)</f>
        <v>60086336.460000001</v>
      </c>
    </row>
    <row r="22" spans="1:4" x14ac:dyDescent="0.2">
      <c r="A22" s="27">
        <v>1231</v>
      </c>
      <c r="B22" s="23" t="s">
        <v>149</v>
      </c>
      <c r="C22" s="28">
        <v>1447000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81328799.640000001</v>
      </c>
      <c r="D26" s="28">
        <v>59858075.57</v>
      </c>
    </row>
    <row r="27" spans="1:4" x14ac:dyDescent="0.2">
      <c r="A27" s="27">
        <v>1236</v>
      </c>
      <c r="B27" s="23" t="s">
        <v>154</v>
      </c>
      <c r="C27" s="28">
        <v>2079145.23</v>
      </c>
      <c r="D27" s="28">
        <v>228260.89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3">
        <f>SUM(C30:C37)</f>
        <v>91688603.670000002</v>
      </c>
      <c r="D29" s="83">
        <f>SUM(D30:D37)</f>
        <v>46006299.509999998</v>
      </c>
    </row>
    <row r="30" spans="1:4" x14ac:dyDescent="0.2">
      <c r="A30" s="27">
        <v>1241</v>
      </c>
      <c r="B30" s="23" t="s">
        <v>157</v>
      </c>
      <c r="C30" s="28">
        <v>2401217.48</v>
      </c>
      <c r="D30" s="28">
        <v>944001.08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409550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89287386.189999998</v>
      </c>
      <c r="D35" s="28">
        <v>44652748.43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22">
        <v>1250</v>
      </c>
      <c r="B38" s="123" t="s">
        <v>166</v>
      </c>
      <c r="C38" s="124">
        <f>SUM(C39:C43)</f>
        <v>0</v>
      </c>
      <c r="D38" s="124">
        <f>SUM(D39:D43)</f>
        <v>0</v>
      </c>
    </row>
    <row r="39" spans="1:5" x14ac:dyDescent="0.2">
      <c r="A39" s="125">
        <v>1251</v>
      </c>
      <c r="B39" s="126" t="s">
        <v>167</v>
      </c>
      <c r="C39" s="127">
        <v>0</v>
      </c>
      <c r="D39" s="127">
        <v>0</v>
      </c>
    </row>
    <row r="40" spans="1:5" x14ac:dyDescent="0.2">
      <c r="A40" s="125">
        <v>1252</v>
      </c>
      <c r="B40" s="126" t="s">
        <v>168</v>
      </c>
      <c r="C40" s="127">
        <v>0</v>
      </c>
      <c r="D40" s="127">
        <v>0</v>
      </c>
    </row>
    <row r="41" spans="1:5" x14ac:dyDescent="0.2">
      <c r="A41" s="125">
        <v>1253</v>
      </c>
      <c r="B41" s="126" t="s">
        <v>169</v>
      </c>
      <c r="C41" s="127">
        <v>0</v>
      </c>
      <c r="D41" s="127">
        <v>0</v>
      </c>
    </row>
    <row r="42" spans="1:5" x14ac:dyDescent="0.2">
      <c r="A42" s="125">
        <v>1254</v>
      </c>
      <c r="B42" s="126" t="s">
        <v>170</v>
      </c>
      <c r="C42" s="127">
        <v>0</v>
      </c>
      <c r="D42" s="127">
        <v>0</v>
      </c>
    </row>
    <row r="43" spans="1:5" x14ac:dyDescent="0.2">
      <c r="A43" s="125">
        <v>1259</v>
      </c>
      <c r="B43" s="126" t="s">
        <v>171</v>
      </c>
      <c r="C43" s="127">
        <v>0</v>
      </c>
      <c r="D43" s="127">
        <v>0</v>
      </c>
    </row>
    <row r="44" spans="1:5" x14ac:dyDescent="0.2">
      <c r="B44" s="84" t="s">
        <v>519</v>
      </c>
      <c r="C44" s="83">
        <f>C21+C29+C38</f>
        <v>176543548.54000002</v>
      </c>
      <c r="D44" s="83">
        <f>D21+D29+D38</f>
        <v>106092635.97</v>
      </c>
    </row>
    <row r="46" spans="1:5" x14ac:dyDescent="0.2">
      <c r="A46" s="25" t="s">
        <v>591</v>
      </c>
      <c r="B46" s="25"/>
      <c r="C46" s="25"/>
      <c r="D46" s="25"/>
      <c r="E46" s="147"/>
    </row>
    <row r="47" spans="1:5" x14ac:dyDescent="0.2">
      <c r="A47" s="26" t="s">
        <v>85</v>
      </c>
      <c r="B47" s="26" t="s">
        <v>82</v>
      </c>
      <c r="C47" s="82">
        <v>2024</v>
      </c>
      <c r="D47" s="82">
        <v>2023</v>
      </c>
      <c r="E47" s="148"/>
    </row>
    <row r="48" spans="1:5" x14ac:dyDescent="0.2">
      <c r="A48" s="34">
        <v>3210</v>
      </c>
      <c r="B48" s="35" t="s">
        <v>520</v>
      </c>
      <c r="C48" s="83">
        <v>53494978.590000004</v>
      </c>
      <c r="D48" s="83">
        <v>116802566.09</v>
      </c>
    </row>
    <row r="49" spans="1:4" x14ac:dyDescent="0.2">
      <c r="A49" s="27"/>
      <c r="B49" s="84" t="s">
        <v>509</v>
      </c>
      <c r="C49" s="83">
        <f>C54+C66+C94+C97+C50</f>
        <v>94456717.670000002</v>
      </c>
      <c r="D49" s="83">
        <f>D54+D66+D94+D97+D50</f>
        <v>41335769.700000003</v>
      </c>
    </row>
    <row r="50" spans="1:4" x14ac:dyDescent="0.2">
      <c r="A50" s="91">
        <v>5100</v>
      </c>
      <c r="B50" s="92" t="s">
        <v>277</v>
      </c>
      <c r="C50" s="93">
        <f>SUM(C53+C51)</f>
        <v>0</v>
      </c>
      <c r="D50" s="93">
        <f>SUM(D53+D51)</f>
        <v>0</v>
      </c>
    </row>
    <row r="51" spans="1:4" x14ac:dyDescent="0.2">
      <c r="A51" s="130">
        <v>5120</v>
      </c>
      <c r="B51" s="144" t="s">
        <v>144</v>
      </c>
      <c r="C51" s="145">
        <f>C52</f>
        <v>0</v>
      </c>
      <c r="D51" s="145">
        <f>D52</f>
        <v>0</v>
      </c>
    </row>
    <row r="52" spans="1:4" x14ac:dyDescent="0.2">
      <c r="A52" s="119">
        <v>5120</v>
      </c>
      <c r="B52" s="146" t="s">
        <v>144</v>
      </c>
      <c r="C52" s="121">
        <v>0</v>
      </c>
      <c r="D52" s="121">
        <v>0</v>
      </c>
    </row>
    <row r="53" spans="1:4" x14ac:dyDescent="0.2">
      <c r="A53" s="94">
        <v>5130</v>
      </c>
      <c r="B53" s="95" t="s">
        <v>539</v>
      </c>
      <c r="C53" s="96">
        <v>0</v>
      </c>
      <c r="D53" s="96">
        <v>0</v>
      </c>
    </row>
    <row r="54" spans="1:4" x14ac:dyDescent="0.2">
      <c r="A54" s="34">
        <v>5400</v>
      </c>
      <c r="B54" s="35" t="s">
        <v>342</v>
      </c>
      <c r="C54" s="83">
        <f>C55+C57+C59+C61+C63</f>
        <v>233566.66</v>
      </c>
      <c r="D54" s="83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233566.66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233566.66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3">
        <f>C67+C76+C79+C85</f>
        <v>21646138.030000001</v>
      </c>
      <c r="D66" s="83">
        <f>D67+D76+D79+D85</f>
        <v>8977840.25</v>
      </c>
    </row>
    <row r="67" spans="1:4" x14ac:dyDescent="0.2">
      <c r="A67" s="27">
        <v>5510</v>
      </c>
      <c r="B67" s="23" t="s">
        <v>357</v>
      </c>
      <c r="C67" s="28">
        <f>SUM(C68:C75)</f>
        <v>21646138.030000001</v>
      </c>
      <c r="D67" s="28">
        <f>SUM(D68:D75)</f>
        <v>8977840.25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3473591.07</v>
      </c>
      <c r="D70" s="28">
        <v>3473591.05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17648538.050000001</v>
      </c>
      <c r="D72" s="28">
        <v>4023434.59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524008.91</v>
      </c>
      <c r="D74" s="28">
        <v>848031.95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632782.66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3">
        <f>C95</f>
        <v>72009927.650000006</v>
      </c>
      <c r="D94" s="83">
        <f>D95</f>
        <v>29624464.34</v>
      </c>
    </row>
    <row r="95" spans="1:4" x14ac:dyDescent="0.2">
      <c r="A95" s="27">
        <v>5610</v>
      </c>
      <c r="B95" s="23" t="s">
        <v>381</v>
      </c>
      <c r="C95" s="28">
        <f>C96</f>
        <v>72009927.650000006</v>
      </c>
      <c r="D95" s="28">
        <f>D96</f>
        <v>29624464.34</v>
      </c>
    </row>
    <row r="96" spans="1:4" x14ac:dyDescent="0.2">
      <c r="A96" s="27">
        <v>5611</v>
      </c>
      <c r="B96" s="23" t="s">
        <v>382</v>
      </c>
      <c r="C96" s="28">
        <v>72009927.650000006</v>
      </c>
      <c r="D96" s="28">
        <v>29624464.34</v>
      </c>
    </row>
    <row r="97" spans="1:4" x14ac:dyDescent="0.2">
      <c r="A97" s="34">
        <v>2110</v>
      </c>
      <c r="B97" s="87" t="s">
        <v>521</v>
      </c>
      <c r="C97" s="83">
        <f>SUM(C98:C102)</f>
        <v>567085.32999999996</v>
      </c>
      <c r="D97" s="83">
        <f>SUM(D98:D102)</f>
        <v>2733465.1100000003</v>
      </c>
    </row>
    <row r="98" spans="1:4" x14ac:dyDescent="0.2">
      <c r="A98" s="27">
        <v>2111</v>
      </c>
      <c r="B98" s="23" t="s">
        <v>522</v>
      </c>
      <c r="C98" s="28">
        <v>83063.350000000006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264123.7</v>
      </c>
      <c r="D99" s="28">
        <v>230525.7</v>
      </c>
    </row>
    <row r="100" spans="1:4" x14ac:dyDescent="0.2">
      <c r="A100" s="27">
        <v>2112</v>
      </c>
      <c r="B100" s="23" t="s">
        <v>524</v>
      </c>
      <c r="C100" s="28">
        <v>183780.68</v>
      </c>
      <c r="D100" s="28">
        <v>2502939.41</v>
      </c>
    </row>
    <row r="101" spans="1:4" x14ac:dyDescent="0.2">
      <c r="A101" s="27">
        <v>2115</v>
      </c>
      <c r="B101" s="23" t="s">
        <v>525</v>
      </c>
      <c r="C101" s="28">
        <v>36117.599999999999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4" t="s">
        <v>527</v>
      </c>
      <c r="C103" s="83">
        <f>+C104</f>
        <v>0</v>
      </c>
      <c r="D103" s="83">
        <f>+D104</f>
        <v>0</v>
      </c>
    </row>
    <row r="104" spans="1:4" x14ac:dyDescent="0.2">
      <c r="A104" s="91">
        <v>3100</v>
      </c>
      <c r="B104" s="97" t="s">
        <v>540</v>
      </c>
      <c r="C104" s="98">
        <f>SUM(C105:C108)</f>
        <v>0</v>
      </c>
      <c r="D104" s="98">
        <f>SUM(D105:D108)</f>
        <v>0</v>
      </c>
    </row>
    <row r="105" spans="1:4" x14ac:dyDescent="0.2">
      <c r="A105" s="94"/>
      <c r="B105" s="99" t="s">
        <v>541</v>
      </c>
      <c r="C105" s="100">
        <v>0</v>
      </c>
      <c r="D105" s="100">
        <v>0</v>
      </c>
    </row>
    <row r="106" spans="1:4" x14ac:dyDescent="0.2">
      <c r="A106" s="94"/>
      <c r="B106" s="99" t="s">
        <v>542</v>
      </c>
      <c r="C106" s="100">
        <v>0</v>
      </c>
      <c r="D106" s="100">
        <v>0</v>
      </c>
    </row>
    <row r="107" spans="1:4" x14ac:dyDescent="0.2">
      <c r="A107" s="94"/>
      <c r="B107" s="99" t="s">
        <v>543</v>
      </c>
      <c r="C107" s="100">
        <v>0</v>
      </c>
      <c r="D107" s="100">
        <v>0</v>
      </c>
    </row>
    <row r="108" spans="1:4" x14ac:dyDescent="0.2">
      <c r="A108" s="94"/>
      <c r="B108" s="99" t="s">
        <v>544</v>
      </c>
      <c r="C108" s="100">
        <v>0</v>
      </c>
      <c r="D108" s="100">
        <v>0</v>
      </c>
    </row>
    <row r="109" spans="1:4" x14ac:dyDescent="0.2">
      <c r="A109" s="94"/>
      <c r="B109" s="101" t="s">
        <v>545</v>
      </c>
      <c r="C109" s="93">
        <f>+C110</f>
        <v>0</v>
      </c>
      <c r="D109" s="93">
        <f>+D110</f>
        <v>0</v>
      </c>
    </row>
    <row r="110" spans="1:4" x14ac:dyDescent="0.2">
      <c r="A110" s="91">
        <v>1270</v>
      </c>
      <c r="B110" s="92" t="s">
        <v>172</v>
      </c>
      <c r="C110" s="98">
        <f>+C111</f>
        <v>0</v>
      </c>
      <c r="D110" s="98">
        <f>+D111</f>
        <v>0</v>
      </c>
    </row>
    <row r="111" spans="1:4" x14ac:dyDescent="0.2">
      <c r="A111" s="94">
        <v>1273</v>
      </c>
      <c r="B111" s="95" t="s">
        <v>546</v>
      </c>
      <c r="C111" s="100">
        <v>0</v>
      </c>
      <c r="D111" s="100">
        <v>0</v>
      </c>
    </row>
    <row r="112" spans="1:4" x14ac:dyDescent="0.2">
      <c r="A112" s="94"/>
      <c r="B112" s="101" t="s">
        <v>547</v>
      </c>
      <c r="C112" s="93">
        <f>+C113+C135</f>
        <v>6.9388939039072284E-18</v>
      </c>
      <c r="D112" s="93">
        <f>+D113+D135</f>
        <v>-1.36</v>
      </c>
    </row>
    <row r="113" spans="1:4" x14ac:dyDescent="0.2">
      <c r="A113" s="91">
        <v>4300</v>
      </c>
      <c r="B113" s="97" t="s">
        <v>595</v>
      </c>
      <c r="C113" s="98">
        <f>C127+C114+C117+C123+C125</f>
        <v>0</v>
      </c>
      <c r="D113" s="102">
        <f>D127+D114+D117+D123+D125</f>
        <v>0</v>
      </c>
    </row>
    <row r="114" spans="1:4" x14ac:dyDescent="0.2">
      <c r="A114" s="91">
        <v>4310</v>
      </c>
      <c r="B114" s="97" t="s">
        <v>260</v>
      </c>
      <c r="C114" s="98">
        <f>SUM(C115:C116)</f>
        <v>0</v>
      </c>
      <c r="D114" s="98">
        <f>SUM(D115:D116)</f>
        <v>0</v>
      </c>
    </row>
    <row r="115" spans="1:4" x14ac:dyDescent="0.2">
      <c r="A115" s="94">
        <v>4311</v>
      </c>
      <c r="B115" s="99" t="s">
        <v>429</v>
      </c>
      <c r="C115" s="100">
        <v>0</v>
      </c>
      <c r="D115" s="143">
        <v>0</v>
      </c>
    </row>
    <row r="116" spans="1:4" x14ac:dyDescent="0.2">
      <c r="A116" s="94">
        <v>4319</v>
      </c>
      <c r="B116" s="99" t="s">
        <v>261</v>
      </c>
      <c r="C116" s="100">
        <v>0</v>
      </c>
      <c r="D116" s="143">
        <v>0</v>
      </c>
    </row>
    <row r="117" spans="1:4" x14ac:dyDescent="0.2">
      <c r="A117" s="91">
        <v>4320</v>
      </c>
      <c r="B117" s="97" t="s">
        <v>262</v>
      </c>
      <c r="C117" s="98">
        <f>SUM(C118:C122)</f>
        <v>0</v>
      </c>
      <c r="D117" s="98">
        <f>SUM(D118:D122)</f>
        <v>0</v>
      </c>
    </row>
    <row r="118" spans="1:4" x14ac:dyDescent="0.2">
      <c r="A118" s="94">
        <v>4321</v>
      </c>
      <c r="B118" s="99" t="s">
        <v>263</v>
      </c>
      <c r="C118" s="100">
        <v>0</v>
      </c>
      <c r="D118" s="143">
        <v>0</v>
      </c>
    </row>
    <row r="119" spans="1:4" x14ac:dyDescent="0.2">
      <c r="A119" s="94">
        <v>4322</v>
      </c>
      <c r="B119" s="99" t="s">
        <v>264</v>
      </c>
      <c r="C119" s="100">
        <v>0</v>
      </c>
      <c r="D119" s="143">
        <v>0</v>
      </c>
    </row>
    <row r="120" spans="1:4" x14ac:dyDescent="0.2">
      <c r="A120" s="94">
        <v>4323</v>
      </c>
      <c r="B120" s="99" t="s">
        <v>265</v>
      </c>
      <c r="C120" s="100">
        <v>0</v>
      </c>
      <c r="D120" s="143">
        <v>0</v>
      </c>
    </row>
    <row r="121" spans="1:4" x14ac:dyDescent="0.2">
      <c r="A121" s="94">
        <v>4324</v>
      </c>
      <c r="B121" s="99" t="s">
        <v>266</v>
      </c>
      <c r="C121" s="100">
        <v>0</v>
      </c>
      <c r="D121" s="143">
        <v>0</v>
      </c>
    </row>
    <row r="122" spans="1:4" x14ac:dyDescent="0.2">
      <c r="A122" s="94">
        <v>4325</v>
      </c>
      <c r="B122" s="99" t="s">
        <v>267</v>
      </c>
      <c r="C122" s="100">
        <v>0</v>
      </c>
      <c r="D122" s="143">
        <v>0</v>
      </c>
    </row>
    <row r="123" spans="1:4" x14ac:dyDescent="0.2">
      <c r="A123" s="91">
        <v>4330</v>
      </c>
      <c r="B123" s="97" t="s">
        <v>268</v>
      </c>
      <c r="C123" s="98">
        <f>C124</f>
        <v>0</v>
      </c>
      <c r="D123" s="98">
        <f>D124</f>
        <v>0</v>
      </c>
    </row>
    <row r="124" spans="1:4" x14ac:dyDescent="0.2">
      <c r="A124" s="94">
        <v>4331</v>
      </c>
      <c r="B124" s="99" t="s">
        <v>268</v>
      </c>
      <c r="C124" s="100">
        <v>0</v>
      </c>
      <c r="D124" s="143">
        <v>0</v>
      </c>
    </row>
    <row r="125" spans="1:4" x14ac:dyDescent="0.2">
      <c r="A125" s="91">
        <v>4340</v>
      </c>
      <c r="B125" s="97" t="s">
        <v>269</v>
      </c>
      <c r="C125" s="98">
        <f>C126</f>
        <v>0</v>
      </c>
      <c r="D125" s="98">
        <f>D126</f>
        <v>0</v>
      </c>
    </row>
    <row r="126" spans="1:4" x14ac:dyDescent="0.2">
      <c r="A126" s="94">
        <v>4341</v>
      </c>
      <c r="B126" s="99" t="s">
        <v>269</v>
      </c>
      <c r="C126" s="100">
        <v>0</v>
      </c>
      <c r="D126" s="143">
        <v>0</v>
      </c>
    </row>
    <row r="127" spans="1:4" x14ac:dyDescent="0.2">
      <c r="A127" s="130">
        <v>4390</v>
      </c>
      <c r="B127" s="131" t="s">
        <v>270</v>
      </c>
      <c r="C127" s="132">
        <f>SUM(C128:C134)</f>
        <v>0</v>
      </c>
      <c r="D127" s="132">
        <f>SUM(D128:D134)</f>
        <v>0</v>
      </c>
    </row>
    <row r="128" spans="1:4" x14ac:dyDescent="0.2">
      <c r="A128" s="80">
        <v>4392</v>
      </c>
      <c r="B128" s="128" t="s">
        <v>271</v>
      </c>
      <c r="C128" s="129">
        <v>0</v>
      </c>
      <c r="D128" s="129">
        <v>0</v>
      </c>
    </row>
    <row r="129" spans="1:4" x14ac:dyDescent="0.2">
      <c r="A129" s="80">
        <v>4393</v>
      </c>
      <c r="B129" s="128" t="s">
        <v>430</v>
      </c>
      <c r="C129" s="129">
        <v>0</v>
      </c>
      <c r="D129" s="129">
        <v>0</v>
      </c>
    </row>
    <row r="130" spans="1:4" x14ac:dyDescent="0.2">
      <c r="A130" s="80">
        <v>4394</v>
      </c>
      <c r="B130" s="128" t="s">
        <v>272</v>
      </c>
      <c r="C130" s="129">
        <v>0</v>
      </c>
      <c r="D130" s="129">
        <v>0</v>
      </c>
    </row>
    <row r="131" spans="1:4" x14ac:dyDescent="0.2">
      <c r="A131" s="80">
        <v>4395</v>
      </c>
      <c r="B131" s="128" t="s">
        <v>273</v>
      </c>
      <c r="C131" s="129">
        <v>0</v>
      </c>
      <c r="D131" s="129">
        <v>0</v>
      </c>
    </row>
    <row r="132" spans="1:4" x14ac:dyDescent="0.2">
      <c r="A132" s="80">
        <v>4396</v>
      </c>
      <c r="B132" s="128" t="s">
        <v>274</v>
      </c>
      <c r="C132" s="129">
        <v>0</v>
      </c>
      <c r="D132" s="129">
        <v>0</v>
      </c>
    </row>
    <row r="133" spans="1:4" x14ac:dyDescent="0.2">
      <c r="A133" s="80">
        <v>4397</v>
      </c>
      <c r="B133" s="128" t="s">
        <v>431</v>
      </c>
      <c r="C133" s="129">
        <v>0</v>
      </c>
      <c r="D133" s="129">
        <v>0</v>
      </c>
    </row>
    <row r="134" spans="1:4" x14ac:dyDescent="0.2">
      <c r="A134" s="94">
        <v>4399</v>
      </c>
      <c r="B134" s="99" t="s">
        <v>270</v>
      </c>
      <c r="C134" s="100">
        <v>0</v>
      </c>
      <c r="D134" s="100">
        <v>0</v>
      </c>
    </row>
    <row r="135" spans="1:4" x14ac:dyDescent="0.2">
      <c r="A135" s="34">
        <v>1120</v>
      </c>
      <c r="B135" s="87" t="s">
        <v>528</v>
      </c>
      <c r="C135" s="83">
        <f>SUM(C136:C144)</f>
        <v>6.9388939039072284E-18</v>
      </c>
      <c r="D135" s="83">
        <f>SUM(D136:D144)</f>
        <v>-1.36</v>
      </c>
    </row>
    <row r="136" spans="1:4" x14ac:dyDescent="0.2">
      <c r="A136" s="27">
        <v>1124</v>
      </c>
      <c r="B136" s="88" t="s">
        <v>529</v>
      </c>
      <c r="C136" s="89">
        <v>-0.1</v>
      </c>
      <c r="D136" s="28">
        <v>0</v>
      </c>
    </row>
    <row r="137" spans="1:4" x14ac:dyDescent="0.2">
      <c r="A137" s="27">
        <v>1124</v>
      </c>
      <c r="B137" s="88" t="s">
        <v>530</v>
      </c>
      <c r="C137" s="89">
        <v>0</v>
      </c>
      <c r="D137" s="28">
        <v>0</v>
      </c>
    </row>
    <row r="138" spans="1:4" x14ac:dyDescent="0.2">
      <c r="A138" s="27">
        <v>1124</v>
      </c>
      <c r="B138" s="88" t="s">
        <v>531</v>
      </c>
      <c r="C138" s="89">
        <v>0</v>
      </c>
      <c r="D138" s="28">
        <v>0</v>
      </c>
    </row>
    <row r="139" spans="1:4" x14ac:dyDescent="0.2">
      <c r="A139" s="27">
        <v>1124</v>
      </c>
      <c r="B139" s="88" t="s">
        <v>532</v>
      </c>
      <c r="C139" s="89">
        <v>-0.13</v>
      </c>
      <c r="D139" s="28">
        <v>0</v>
      </c>
    </row>
    <row r="140" spans="1:4" x14ac:dyDescent="0.2">
      <c r="A140" s="27">
        <v>1124</v>
      </c>
      <c r="B140" s="88" t="s">
        <v>533</v>
      </c>
      <c r="C140" s="28">
        <v>0.27</v>
      </c>
      <c r="D140" s="28">
        <v>-1.36</v>
      </c>
    </row>
    <row r="141" spans="1:4" x14ac:dyDescent="0.2">
      <c r="A141" s="27">
        <v>1124</v>
      </c>
      <c r="B141" s="88" t="s">
        <v>534</v>
      </c>
      <c r="C141" s="28">
        <v>-0.04</v>
      </c>
      <c r="D141" s="28">
        <v>0</v>
      </c>
    </row>
    <row r="142" spans="1:4" x14ac:dyDescent="0.2">
      <c r="A142" s="27">
        <v>1122</v>
      </c>
      <c r="B142" s="88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8" t="s">
        <v>536</v>
      </c>
      <c r="C143" s="89">
        <v>0</v>
      </c>
      <c r="D143" s="28">
        <v>0</v>
      </c>
    </row>
    <row r="144" spans="1:4" x14ac:dyDescent="0.2">
      <c r="A144" s="27">
        <v>1122</v>
      </c>
      <c r="B144" s="88" t="s">
        <v>537</v>
      </c>
      <c r="C144" s="28">
        <v>0</v>
      </c>
      <c r="D144" s="28">
        <v>0</v>
      </c>
    </row>
    <row r="145" spans="1:4" x14ac:dyDescent="0.2">
      <c r="A145" s="27"/>
      <c r="B145" s="90" t="s">
        <v>538</v>
      </c>
      <c r="C145" s="83">
        <f>C48+C49+C103-C109-C112</f>
        <v>147951696.25999999</v>
      </c>
      <c r="D145" s="83">
        <f>D48+D49+D103-D109-D112</f>
        <v>158138337.15000004</v>
      </c>
    </row>
    <row r="147" spans="1:4" x14ac:dyDescent="0.2">
      <c r="B147" s="23" t="s">
        <v>517</v>
      </c>
    </row>
    <row r="149" spans="1:4" x14ac:dyDescent="0.2">
      <c r="B149" s="151"/>
      <c r="D149" s="151"/>
    </row>
    <row r="150" spans="1:4" x14ac:dyDescent="0.2">
      <c r="B150" s="151"/>
      <c r="D150" s="151"/>
    </row>
    <row r="151" spans="1:4" ht="14.4" x14ac:dyDescent="0.3">
      <c r="B151" s="152"/>
      <c r="D151" s="151"/>
    </row>
    <row r="152" spans="1:4" ht="14.4" x14ac:dyDescent="0.3">
      <c r="B152" s="152"/>
      <c r="D152" s="15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showGridLines="0" workbookViewId="0">
      <selection activeCell="C6" sqref="C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4" t="s">
        <v>600</v>
      </c>
      <c r="B1" s="175"/>
      <c r="C1" s="176"/>
    </row>
    <row r="2" spans="1:3" s="30" customFormat="1" ht="18" customHeight="1" x14ac:dyDescent="0.3">
      <c r="A2" s="177" t="s">
        <v>505</v>
      </c>
      <c r="B2" s="178"/>
      <c r="C2" s="179"/>
    </row>
    <row r="3" spans="1:3" s="30" customFormat="1" ht="18" customHeight="1" x14ac:dyDescent="0.3">
      <c r="A3" s="177" t="s">
        <v>601</v>
      </c>
      <c r="B3" s="178"/>
      <c r="C3" s="179"/>
    </row>
    <row r="4" spans="1:3" s="32" customFormat="1" ht="18" customHeight="1" x14ac:dyDescent="0.2">
      <c r="A4" s="180" t="s">
        <v>506</v>
      </c>
      <c r="B4" s="181"/>
      <c r="C4" s="182"/>
    </row>
    <row r="5" spans="1:3" s="32" customFormat="1" ht="18" customHeight="1" x14ac:dyDescent="0.2">
      <c r="A5" s="183" t="s">
        <v>405</v>
      </c>
      <c r="B5" s="184"/>
      <c r="C5" s="138">
        <v>2024</v>
      </c>
    </row>
    <row r="6" spans="1:3" x14ac:dyDescent="0.2">
      <c r="A6" s="47" t="s">
        <v>434</v>
      </c>
      <c r="B6" s="47"/>
      <c r="C6" s="154">
        <v>520078458.61000001</v>
      </c>
    </row>
    <row r="7" spans="1:3" x14ac:dyDescent="0.2">
      <c r="A7" s="48"/>
      <c r="B7" s="49"/>
      <c r="C7" s="66"/>
    </row>
    <row r="8" spans="1:3" x14ac:dyDescent="0.2">
      <c r="A8" s="56" t="s">
        <v>435</v>
      </c>
      <c r="B8" s="56"/>
      <c r="C8" s="155">
        <f>SUM(C9:C14)</f>
        <v>0</v>
      </c>
    </row>
    <row r="9" spans="1:3" x14ac:dyDescent="0.2">
      <c r="A9" s="63" t="s">
        <v>436</v>
      </c>
      <c r="B9" s="62" t="s">
        <v>260</v>
      </c>
      <c r="C9" s="104">
        <v>0</v>
      </c>
    </row>
    <row r="10" spans="1:3" x14ac:dyDescent="0.2">
      <c r="A10" s="50" t="s">
        <v>437</v>
      </c>
      <c r="B10" s="51" t="s">
        <v>446</v>
      </c>
      <c r="C10" s="104">
        <v>0</v>
      </c>
    </row>
    <row r="11" spans="1:3" x14ac:dyDescent="0.2">
      <c r="A11" s="50" t="s">
        <v>438</v>
      </c>
      <c r="B11" s="51" t="s">
        <v>268</v>
      </c>
      <c r="C11" s="104">
        <v>0</v>
      </c>
    </row>
    <row r="12" spans="1:3" x14ac:dyDescent="0.2">
      <c r="A12" s="50" t="s">
        <v>439</v>
      </c>
      <c r="B12" s="51" t="s">
        <v>269</v>
      </c>
      <c r="C12" s="104">
        <v>0</v>
      </c>
    </row>
    <row r="13" spans="1:3" x14ac:dyDescent="0.2">
      <c r="A13" s="50" t="s">
        <v>440</v>
      </c>
      <c r="B13" s="51" t="s">
        <v>270</v>
      </c>
      <c r="C13" s="104">
        <v>0</v>
      </c>
    </row>
    <row r="14" spans="1:3" x14ac:dyDescent="0.2">
      <c r="A14" s="52" t="s">
        <v>441</v>
      </c>
      <c r="B14" s="53" t="s">
        <v>442</v>
      </c>
      <c r="C14" s="104">
        <v>0</v>
      </c>
    </row>
    <row r="15" spans="1:3" x14ac:dyDescent="0.2">
      <c r="A15" s="48"/>
      <c r="B15" s="54"/>
      <c r="C15" s="55"/>
    </row>
    <row r="16" spans="1:3" x14ac:dyDescent="0.2">
      <c r="A16" s="56" t="s">
        <v>597</v>
      </c>
      <c r="B16" s="49"/>
      <c r="C16" s="155">
        <f>SUM(C17:C19)</f>
        <v>12000000</v>
      </c>
    </row>
    <row r="17" spans="1:3" x14ac:dyDescent="0.2">
      <c r="A17" s="57">
        <v>3.1</v>
      </c>
      <c r="B17" s="51" t="s">
        <v>445</v>
      </c>
      <c r="C17" s="104">
        <v>0</v>
      </c>
    </row>
    <row r="18" spans="1:3" x14ac:dyDescent="0.2">
      <c r="A18" s="58">
        <v>3.2</v>
      </c>
      <c r="B18" s="51" t="s">
        <v>443</v>
      </c>
      <c r="C18" s="104">
        <v>12000000</v>
      </c>
    </row>
    <row r="19" spans="1:3" x14ac:dyDescent="0.2">
      <c r="A19" s="58">
        <v>3.3</v>
      </c>
      <c r="B19" s="53" t="s">
        <v>444</v>
      </c>
      <c r="C19" s="156">
        <v>0</v>
      </c>
    </row>
    <row r="20" spans="1:3" x14ac:dyDescent="0.2">
      <c r="A20" s="48"/>
      <c r="B20" s="59"/>
      <c r="C20" s="60"/>
    </row>
    <row r="21" spans="1:3" x14ac:dyDescent="0.2">
      <c r="A21" s="61" t="s">
        <v>548</v>
      </c>
      <c r="B21" s="61"/>
      <c r="C21" s="154">
        <f>C6+C8-C16</f>
        <v>508078458.61000001</v>
      </c>
    </row>
    <row r="23" spans="1:3" x14ac:dyDescent="0.2">
      <c r="B23" s="31" t="s">
        <v>517</v>
      </c>
    </row>
    <row r="25" spans="1:3" x14ac:dyDescent="0.2">
      <c r="B25" s="151"/>
      <c r="C25" s="151"/>
    </row>
    <row r="26" spans="1:3" x14ac:dyDescent="0.2">
      <c r="B26" s="151"/>
      <c r="C26" s="151"/>
    </row>
    <row r="27" spans="1:3" ht="14.4" x14ac:dyDescent="0.3">
      <c r="B27" s="152"/>
      <c r="C27" s="151"/>
    </row>
    <row r="28" spans="1:3" ht="14.4" x14ac:dyDescent="0.3">
      <c r="B28" s="152"/>
      <c r="C28" s="15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"/>
  <sheetViews>
    <sheetView showGridLines="0" topLeftCell="A3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5" t="s">
        <v>600</v>
      </c>
      <c r="B1" s="186"/>
      <c r="C1" s="187"/>
    </row>
    <row r="2" spans="1:3" s="33" customFormat="1" ht="18.899999999999999" customHeight="1" x14ac:dyDescent="0.3">
      <c r="A2" s="188" t="s">
        <v>507</v>
      </c>
      <c r="B2" s="189"/>
      <c r="C2" s="190"/>
    </row>
    <row r="3" spans="1:3" s="33" customFormat="1" ht="18.899999999999999" customHeight="1" x14ac:dyDescent="0.3">
      <c r="A3" s="188" t="s">
        <v>601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2" customHeight="1" x14ac:dyDescent="0.2">
      <c r="A5" s="191" t="s">
        <v>405</v>
      </c>
      <c r="B5" s="192"/>
      <c r="C5" s="138">
        <v>2024</v>
      </c>
    </row>
    <row r="6" spans="1:3" x14ac:dyDescent="0.2">
      <c r="A6" s="71" t="s">
        <v>447</v>
      </c>
      <c r="B6" s="47"/>
      <c r="C6" s="157">
        <v>562300310.80999994</v>
      </c>
    </row>
    <row r="7" spans="1:3" x14ac:dyDescent="0.2">
      <c r="A7" s="65"/>
      <c r="B7" s="49"/>
      <c r="C7" s="66"/>
    </row>
    <row r="8" spans="1:3" x14ac:dyDescent="0.2">
      <c r="A8" s="56" t="s">
        <v>448</v>
      </c>
      <c r="B8" s="67"/>
      <c r="C8" s="155">
        <f>SUM(C9:C29)</f>
        <v>201372896.47</v>
      </c>
    </row>
    <row r="9" spans="1:3" x14ac:dyDescent="0.2">
      <c r="A9" s="81">
        <v>2.1</v>
      </c>
      <c r="B9" s="72" t="s">
        <v>288</v>
      </c>
      <c r="C9" s="158">
        <v>0</v>
      </c>
    </row>
    <row r="10" spans="1:3" x14ac:dyDescent="0.2">
      <c r="A10" s="81">
        <v>2.2000000000000002</v>
      </c>
      <c r="B10" s="72" t="s">
        <v>285</v>
      </c>
      <c r="C10" s="158">
        <v>0</v>
      </c>
    </row>
    <row r="11" spans="1:3" x14ac:dyDescent="0.2">
      <c r="A11" s="77">
        <v>2.2999999999999998</v>
      </c>
      <c r="B11" s="64" t="s">
        <v>157</v>
      </c>
      <c r="C11" s="158">
        <v>2468265.48</v>
      </c>
    </row>
    <row r="12" spans="1:3" x14ac:dyDescent="0.2">
      <c r="A12" s="77">
        <v>2.4</v>
      </c>
      <c r="B12" s="64" t="s">
        <v>158</v>
      </c>
      <c r="C12" s="158">
        <v>0</v>
      </c>
    </row>
    <row r="13" spans="1:3" x14ac:dyDescent="0.2">
      <c r="A13" s="77">
        <v>2.5</v>
      </c>
      <c r="B13" s="64" t="s">
        <v>159</v>
      </c>
      <c r="C13" s="158">
        <v>0</v>
      </c>
    </row>
    <row r="14" spans="1:3" x14ac:dyDescent="0.2">
      <c r="A14" s="77">
        <v>2.6</v>
      </c>
      <c r="B14" s="64" t="s">
        <v>160</v>
      </c>
      <c r="C14" s="158">
        <v>0</v>
      </c>
    </row>
    <row r="15" spans="1:3" x14ac:dyDescent="0.2">
      <c r="A15" s="77">
        <v>2.7</v>
      </c>
      <c r="B15" s="64" t="s">
        <v>161</v>
      </c>
      <c r="C15" s="158">
        <v>0</v>
      </c>
    </row>
    <row r="16" spans="1:3" x14ac:dyDescent="0.2">
      <c r="A16" s="77">
        <v>2.8</v>
      </c>
      <c r="B16" s="64" t="s">
        <v>162</v>
      </c>
      <c r="C16" s="158">
        <v>104277511.51000001</v>
      </c>
    </row>
    <row r="17" spans="1:3" x14ac:dyDescent="0.2">
      <c r="A17" s="77">
        <v>2.9</v>
      </c>
      <c r="B17" s="64" t="s">
        <v>164</v>
      </c>
      <c r="C17" s="158">
        <v>0</v>
      </c>
    </row>
    <row r="18" spans="1:3" x14ac:dyDescent="0.2">
      <c r="A18" s="77" t="s">
        <v>449</v>
      </c>
      <c r="B18" s="64" t="s">
        <v>450</v>
      </c>
      <c r="C18" s="158">
        <v>1447000</v>
      </c>
    </row>
    <row r="19" spans="1:3" x14ac:dyDescent="0.2">
      <c r="A19" s="77" t="s">
        <v>475</v>
      </c>
      <c r="B19" s="64" t="s">
        <v>166</v>
      </c>
      <c r="C19" s="158">
        <v>0</v>
      </c>
    </row>
    <row r="20" spans="1:3" x14ac:dyDescent="0.2">
      <c r="A20" s="77" t="s">
        <v>476</v>
      </c>
      <c r="B20" s="64" t="s">
        <v>451</v>
      </c>
      <c r="C20" s="158">
        <v>85100974.25</v>
      </c>
    </row>
    <row r="21" spans="1:3" x14ac:dyDescent="0.2">
      <c r="A21" s="77" t="s">
        <v>477</v>
      </c>
      <c r="B21" s="64" t="s">
        <v>452</v>
      </c>
      <c r="C21" s="158">
        <v>2079145.23</v>
      </c>
    </row>
    <row r="22" spans="1:3" x14ac:dyDescent="0.2">
      <c r="A22" s="77" t="s">
        <v>478</v>
      </c>
      <c r="B22" s="64" t="s">
        <v>453</v>
      </c>
      <c r="C22" s="158">
        <v>0</v>
      </c>
    </row>
    <row r="23" spans="1:3" x14ac:dyDescent="0.2">
      <c r="A23" s="77" t="s">
        <v>454</v>
      </c>
      <c r="B23" s="64" t="s">
        <v>455</v>
      </c>
      <c r="C23" s="158">
        <v>0</v>
      </c>
    </row>
    <row r="24" spans="1:3" x14ac:dyDescent="0.2">
      <c r="A24" s="77" t="s">
        <v>456</v>
      </c>
      <c r="B24" s="64" t="s">
        <v>457</v>
      </c>
      <c r="C24" s="158">
        <v>0</v>
      </c>
    </row>
    <row r="25" spans="1:3" x14ac:dyDescent="0.2">
      <c r="A25" s="77" t="s">
        <v>458</v>
      </c>
      <c r="B25" s="64" t="s">
        <v>459</v>
      </c>
      <c r="C25" s="158">
        <v>0</v>
      </c>
    </row>
    <row r="26" spans="1:3" x14ac:dyDescent="0.2">
      <c r="A26" s="77" t="s">
        <v>460</v>
      </c>
      <c r="B26" s="64" t="s">
        <v>461</v>
      </c>
      <c r="C26" s="158">
        <v>0</v>
      </c>
    </row>
    <row r="27" spans="1:3" x14ac:dyDescent="0.2">
      <c r="A27" s="77" t="s">
        <v>462</v>
      </c>
      <c r="B27" s="64" t="s">
        <v>463</v>
      </c>
      <c r="C27" s="158">
        <v>6000000</v>
      </c>
    </row>
    <row r="28" spans="1:3" x14ac:dyDescent="0.2">
      <c r="A28" s="77" t="s">
        <v>464</v>
      </c>
      <c r="B28" s="64" t="s">
        <v>465</v>
      </c>
      <c r="C28" s="158">
        <v>0</v>
      </c>
    </row>
    <row r="29" spans="1:3" x14ac:dyDescent="0.2">
      <c r="A29" s="77" t="s">
        <v>466</v>
      </c>
      <c r="B29" s="72" t="s">
        <v>467</v>
      </c>
      <c r="C29" s="158">
        <v>0</v>
      </c>
    </row>
    <row r="30" spans="1:3" x14ac:dyDescent="0.2">
      <c r="A30" s="78"/>
      <c r="B30" s="73"/>
      <c r="C30" s="74"/>
    </row>
    <row r="31" spans="1:3" x14ac:dyDescent="0.2">
      <c r="A31" s="75" t="s">
        <v>468</v>
      </c>
      <c r="B31" s="76"/>
      <c r="C31" s="159">
        <f>SUM(C32:C38)</f>
        <v>93656065.680000007</v>
      </c>
    </row>
    <row r="32" spans="1:3" x14ac:dyDescent="0.2">
      <c r="A32" s="77" t="s">
        <v>469</v>
      </c>
      <c r="B32" s="64" t="s">
        <v>357</v>
      </c>
      <c r="C32" s="158">
        <v>21646138.030000001</v>
      </c>
    </row>
    <row r="33" spans="1:3" x14ac:dyDescent="0.2">
      <c r="A33" s="77" t="s">
        <v>470</v>
      </c>
      <c r="B33" s="64" t="s">
        <v>40</v>
      </c>
      <c r="C33" s="158">
        <v>0</v>
      </c>
    </row>
    <row r="34" spans="1:3" x14ac:dyDescent="0.2">
      <c r="A34" s="77" t="s">
        <v>471</v>
      </c>
      <c r="B34" s="64" t="s">
        <v>367</v>
      </c>
      <c r="C34" s="158">
        <v>0</v>
      </c>
    </row>
    <row r="35" spans="1:3" x14ac:dyDescent="0.2">
      <c r="A35" s="77" t="s">
        <v>472</v>
      </c>
      <c r="B35" s="64" t="s">
        <v>373</v>
      </c>
      <c r="C35" s="158">
        <v>0</v>
      </c>
    </row>
    <row r="36" spans="1:3" x14ac:dyDescent="0.2">
      <c r="A36" s="77" t="s">
        <v>473</v>
      </c>
      <c r="B36" s="64" t="s">
        <v>381</v>
      </c>
      <c r="C36" s="158">
        <v>72009927.650000006</v>
      </c>
    </row>
    <row r="37" spans="1:3" x14ac:dyDescent="0.2">
      <c r="A37" s="77" t="s">
        <v>550</v>
      </c>
      <c r="B37" s="64" t="s">
        <v>598</v>
      </c>
      <c r="C37" s="158">
        <v>0</v>
      </c>
    </row>
    <row r="38" spans="1:3" x14ac:dyDescent="0.2">
      <c r="A38" s="77" t="s">
        <v>551</v>
      </c>
      <c r="B38" s="72" t="s">
        <v>474</v>
      </c>
      <c r="C38" s="160">
        <v>0</v>
      </c>
    </row>
    <row r="39" spans="1:3" x14ac:dyDescent="0.2">
      <c r="A39" s="65"/>
      <c r="B39" s="68"/>
      <c r="C39" s="69"/>
    </row>
    <row r="40" spans="1:3" x14ac:dyDescent="0.2">
      <c r="A40" s="70" t="s">
        <v>549</v>
      </c>
      <c r="B40" s="47"/>
      <c r="C40" s="154">
        <f>C6-C8+C31</f>
        <v>454583480.01999992</v>
      </c>
    </row>
    <row r="42" spans="1:3" x14ac:dyDescent="0.2">
      <c r="B42" s="31" t="s">
        <v>517</v>
      </c>
    </row>
    <row r="44" spans="1:3" x14ac:dyDescent="0.2">
      <c r="B44" s="151"/>
      <c r="C44" s="151"/>
    </row>
    <row r="45" spans="1:3" x14ac:dyDescent="0.2">
      <c r="B45" s="151"/>
      <c r="C45" s="151"/>
    </row>
    <row r="46" spans="1:3" ht="14.4" x14ac:dyDescent="0.3">
      <c r="B46" s="152"/>
      <c r="C46" s="151"/>
    </row>
    <row r="47" spans="1:3" ht="14.4" x14ac:dyDescent="0.3">
      <c r="B47" s="152"/>
      <c r="C47" s="15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tabSelected="1" topLeftCell="A22" workbookViewId="0">
      <selection activeCell="A37" sqref="A37:B37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3" t="s">
        <v>600</v>
      </c>
      <c r="B1" s="194"/>
      <c r="C1" s="194"/>
      <c r="D1" s="194"/>
      <c r="E1" s="194"/>
      <c r="F1" s="194"/>
      <c r="G1" s="21" t="s">
        <v>497</v>
      </c>
      <c r="H1" s="22">
        <v>2024</v>
      </c>
    </row>
    <row r="2" spans="1:10" ht="18.899999999999999" customHeight="1" x14ac:dyDescent="0.2">
      <c r="A2" s="173" t="s">
        <v>508</v>
      </c>
      <c r="B2" s="194"/>
      <c r="C2" s="194"/>
      <c r="D2" s="194"/>
      <c r="E2" s="194"/>
      <c r="F2" s="194"/>
      <c r="G2" s="21" t="s">
        <v>498</v>
      </c>
      <c r="H2" s="22" t="s">
        <v>500</v>
      </c>
    </row>
    <row r="3" spans="1:10" ht="18.899999999999999" customHeight="1" x14ac:dyDescent="0.2">
      <c r="A3" s="195" t="s">
        <v>601</v>
      </c>
      <c r="B3" s="196"/>
      <c r="C3" s="196"/>
      <c r="D3" s="196"/>
      <c r="E3" s="196"/>
      <c r="F3" s="196"/>
      <c r="G3" s="21" t="s">
        <v>499</v>
      </c>
      <c r="H3" s="22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37"/>
      <c r="H4" s="137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130">
        <v>8000</v>
      </c>
      <c r="B37" s="131" t="s">
        <v>608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552</v>
      </c>
      <c r="C39" s="193"/>
      <c r="D39" s="28"/>
      <c r="E39" s="28"/>
      <c r="F39" s="28"/>
    </row>
    <row r="40" spans="1:6" x14ac:dyDescent="0.2">
      <c r="B40" s="133" t="s">
        <v>405</v>
      </c>
      <c r="C40" s="139">
        <f>H1</f>
        <v>2024</v>
      </c>
      <c r="D40" s="28"/>
      <c r="E40" s="28"/>
      <c r="F40" s="28"/>
    </row>
    <row r="41" spans="1:6" x14ac:dyDescent="0.2">
      <c r="A41" s="23">
        <v>8110</v>
      </c>
      <c r="B41" s="103" t="s">
        <v>52</v>
      </c>
      <c r="C41" s="104">
        <v>0</v>
      </c>
      <c r="D41" s="28"/>
      <c r="E41" s="28"/>
      <c r="F41" s="28"/>
    </row>
    <row r="42" spans="1:6" x14ac:dyDescent="0.2">
      <c r="A42" s="23">
        <v>8120</v>
      </c>
      <c r="B42" s="103" t="s">
        <v>51</v>
      </c>
      <c r="C42" s="104">
        <v>0</v>
      </c>
      <c r="D42" s="28"/>
      <c r="E42" s="28"/>
      <c r="F42" s="28"/>
    </row>
    <row r="43" spans="1:6" x14ac:dyDescent="0.2">
      <c r="A43" s="23">
        <v>8130</v>
      </c>
      <c r="B43" s="103" t="s">
        <v>50</v>
      </c>
      <c r="C43" s="104">
        <v>0</v>
      </c>
      <c r="D43" s="28"/>
      <c r="E43" s="28"/>
      <c r="F43" s="28"/>
    </row>
    <row r="44" spans="1:6" x14ac:dyDescent="0.2">
      <c r="A44" s="23">
        <v>8140</v>
      </c>
      <c r="B44" s="103" t="s">
        <v>49</v>
      </c>
      <c r="C44" s="104">
        <v>0</v>
      </c>
      <c r="D44" s="28"/>
      <c r="E44" s="28"/>
      <c r="F44" s="28"/>
    </row>
    <row r="45" spans="1:6" x14ac:dyDescent="0.2">
      <c r="A45" s="23">
        <v>8150</v>
      </c>
      <c r="B45" s="103" t="s">
        <v>48</v>
      </c>
      <c r="C45" s="104">
        <v>0</v>
      </c>
      <c r="D45" s="28"/>
      <c r="E45" s="28"/>
      <c r="F45" s="28"/>
    </row>
    <row r="46" spans="1:6" x14ac:dyDescent="0.2">
      <c r="B46" s="134"/>
      <c r="C46" s="135"/>
      <c r="D46" s="28"/>
      <c r="E46" s="28"/>
      <c r="F46" s="28"/>
    </row>
    <row r="47" spans="1:6" x14ac:dyDescent="0.2">
      <c r="B47" s="141"/>
      <c r="C47" s="142"/>
      <c r="D47" s="28"/>
      <c r="E47" s="28"/>
      <c r="F47" s="28"/>
    </row>
    <row r="48" spans="1:6" x14ac:dyDescent="0.2">
      <c r="B48" s="193" t="s">
        <v>553</v>
      </c>
      <c r="C48" s="193"/>
    </row>
    <row r="49" spans="1:3" x14ac:dyDescent="0.2">
      <c r="B49" s="140" t="s">
        <v>405</v>
      </c>
      <c r="C49" s="139">
        <f>H1</f>
        <v>2024</v>
      </c>
    </row>
    <row r="50" spans="1:3" x14ac:dyDescent="0.2">
      <c r="A50" s="23">
        <v>8210</v>
      </c>
      <c r="B50" s="103" t="s">
        <v>47</v>
      </c>
      <c r="C50" s="105">
        <v>0</v>
      </c>
    </row>
    <row r="51" spans="1:3" x14ac:dyDescent="0.2">
      <c r="A51" s="23">
        <v>8220</v>
      </c>
      <c r="B51" s="103" t="s">
        <v>46</v>
      </c>
      <c r="C51" s="105">
        <v>0</v>
      </c>
    </row>
    <row r="52" spans="1:3" x14ac:dyDescent="0.2">
      <c r="A52" s="23">
        <v>8230</v>
      </c>
      <c r="B52" s="103" t="s">
        <v>599</v>
      </c>
      <c r="C52" s="105">
        <v>0</v>
      </c>
    </row>
    <row r="53" spans="1:3" x14ac:dyDescent="0.2">
      <c r="A53" s="23">
        <v>8240</v>
      </c>
      <c r="B53" s="103" t="s">
        <v>45</v>
      </c>
      <c r="C53" s="105">
        <v>0</v>
      </c>
    </row>
    <row r="54" spans="1:3" x14ac:dyDescent="0.2">
      <c r="A54" s="23">
        <v>8250</v>
      </c>
      <c r="B54" s="103" t="s">
        <v>44</v>
      </c>
      <c r="C54" s="105">
        <v>0</v>
      </c>
    </row>
    <row r="55" spans="1:3" x14ac:dyDescent="0.2">
      <c r="A55" s="23">
        <v>8260</v>
      </c>
      <c r="B55" s="103" t="s">
        <v>43</v>
      </c>
      <c r="C55" s="105">
        <v>0</v>
      </c>
    </row>
    <row r="56" spans="1:3" x14ac:dyDescent="0.2">
      <c r="A56" s="23">
        <v>8270</v>
      </c>
      <c r="B56" s="103" t="s">
        <v>42</v>
      </c>
      <c r="C56" s="105">
        <v>0</v>
      </c>
    </row>
    <row r="58" spans="1:3" x14ac:dyDescent="0.2">
      <c r="B58" s="14" t="s">
        <v>517</v>
      </c>
    </row>
    <row r="60" spans="1:3" x14ac:dyDescent="0.2">
      <c r="B60" s="151"/>
      <c r="C60" s="151"/>
    </row>
    <row r="61" spans="1:3" x14ac:dyDescent="0.2">
      <c r="B61" s="151"/>
      <c r="C61" s="151"/>
    </row>
    <row r="62" spans="1:3" ht="14.4" x14ac:dyDescent="0.3">
      <c r="B62" s="152"/>
      <c r="C62" s="151"/>
    </row>
    <row r="63" spans="1:3" ht="14.4" x14ac:dyDescent="0.3">
      <c r="B63" s="152"/>
      <c r="C63" s="153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2019-02-13T21:19:08Z</cp:lastPrinted>
  <dcterms:created xsi:type="dcterms:W3CDTF">2012-12-11T20:36:24Z</dcterms:created>
  <dcterms:modified xsi:type="dcterms:W3CDTF">2025-02-05T22:22:27Z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