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F:\4 INDICADORES 2023 4TO TRIMESTRE\"/>
    </mc:Choice>
  </mc:AlternateContent>
  <xr:revisionPtr revIDLastSave="0" documentId="13_ncr:1_{5F02A250-53A2-4FC5-A7D9-2A3A946BF8E6}" xr6:coauthVersionLast="36" xr6:coauthVersionMax="36" xr10:uidLastSave="{00000000-0000-0000-0000-000000000000}"/>
  <bookViews>
    <workbookView xWindow="-120" yWindow="480" windowWidth="24240" windowHeight="13140" xr2:uid="{00000000-000D-0000-FFFF-FFFF00000000}"/>
  </bookViews>
  <sheets>
    <sheet name="IR" sheetId="5" r:id="rId1"/>
    <sheet name="Instructivo_IR" sheetId="8" r:id="rId2"/>
    <sheet name="Hoja1" sheetId="7" state="hidden" r:id="rId3"/>
  </sheets>
  <definedNames>
    <definedName name="_ftn1" localSheetId="0">IR!#REF!</definedName>
    <definedName name="_ftnref1" localSheetId="0">IR!#REF!</definedName>
  </definedNames>
  <calcPr calcId="179021"/>
</workbook>
</file>

<file path=xl/calcChain.xml><?xml version="1.0" encoding="utf-8"?>
<calcChain xmlns="http://schemas.openxmlformats.org/spreadsheetml/2006/main">
  <c r="T186" i="5" l="1"/>
  <c r="S186" i="5"/>
  <c r="T176" i="5"/>
  <c r="S176" i="5"/>
  <c r="T172" i="5"/>
  <c r="S172" i="5"/>
  <c r="S170" i="5" s="1"/>
  <c r="T171" i="5"/>
  <c r="S171" i="5"/>
  <c r="R171" i="5"/>
  <c r="T170" i="5"/>
  <c r="R170" i="5"/>
  <c r="T52" i="5" l="1"/>
  <c r="T51" i="5"/>
  <c r="T50" i="5"/>
  <c r="T49" i="5"/>
  <c r="T48" i="5"/>
  <c r="T47" i="5"/>
  <c r="T46" i="5"/>
  <c r="T45" i="5"/>
  <c r="T44" i="5"/>
  <c r="T43" i="5"/>
  <c r="T42" i="5"/>
  <c r="T41" i="5"/>
  <c r="V37" i="5" l="1"/>
  <c r="V36" i="5"/>
  <c r="T36" i="5" s="1"/>
  <c r="V35" i="5"/>
  <c r="T35" i="5"/>
  <c r="V34" i="5"/>
  <c r="T34" i="5"/>
  <c r="V33" i="5"/>
  <c r="T33" i="5"/>
  <c r="V30" i="5"/>
  <c r="T30" i="5"/>
  <c r="V29" i="5"/>
  <c r="T29" i="5"/>
  <c r="V28" i="5"/>
  <c r="T28" i="5"/>
  <c r="V27" i="5"/>
  <c r="T27" i="5"/>
  <c r="V25" i="5"/>
  <c r="T25" i="5"/>
  <c r="V24" i="5"/>
  <c r="T24" i="5"/>
  <c r="V23" i="5"/>
  <c r="U23" i="5"/>
  <c r="T23" i="5"/>
  <c r="V22" i="5"/>
  <c r="U22" i="5"/>
  <c r="T22" i="5"/>
  <c r="V21" i="5"/>
  <c r="T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Tesos J Cama</author>
    <author>coor-ope</author>
  </authors>
  <commentList>
    <comment ref="E3" authorId="0" shapeId="0" xr:uid="{00000000-0006-0000-0000-000001000000}">
      <text>
        <r>
          <rPr>
            <b/>
            <sz val="9"/>
            <color indexed="81"/>
            <rFont val="Tahoma"/>
            <family val="2"/>
          </rPr>
          <t>Tesos J Cama:</t>
        </r>
        <r>
          <rPr>
            <sz val="9"/>
            <color indexed="81"/>
            <rFont val="Tahoma"/>
            <family val="2"/>
          </rPr>
          <t xml:space="preserve">
</t>
        </r>
      </text>
    </comment>
    <comment ref="T60" authorId="1" shapeId="0" xr:uid="{66AEE6DC-4BF1-4BBC-BCEA-8C477A21870F}">
      <text>
        <r>
          <rPr>
            <b/>
            <sz val="9"/>
            <color indexed="81"/>
            <rFont val="Tahoma"/>
            <family val="2"/>
          </rPr>
          <t>coor-ope:</t>
        </r>
        <r>
          <rPr>
            <sz val="9"/>
            <color indexed="81"/>
            <rFont val="Tahoma"/>
            <family val="2"/>
          </rPr>
          <t xml:space="preserve">
SE REDUJO LA META POR PARTE DEL ESTADO A 6 REUNIONES ANUALES
</t>
        </r>
      </text>
    </comment>
    <comment ref="R83" authorId="1" shapeId="0" xr:uid="{2BA6A224-5CB4-46C3-AF30-36FA7A66562E}">
      <text>
        <r>
          <rPr>
            <b/>
            <sz val="9"/>
            <color indexed="81"/>
            <rFont val="Tahoma"/>
            <family val="2"/>
          </rPr>
          <t>coor-ope:</t>
        </r>
        <r>
          <rPr>
            <sz val="9"/>
            <color indexed="81"/>
            <rFont val="Tahoma"/>
            <family val="2"/>
          </rPr>
          <t xml:space="preserve">
</t>
        </r>
      </text>
    </comment>
    <comment ref="S84" authorId="1" shapeId="0" xr:uid="{AB0B2598-61B5-407F-B750-0F798082D671}">
      <text>
        <r>
          <rPr>
            <b/>
            <sz val="9"/>
            <color indexed="81"/>
            <rFont val="Tahoma"/>
            <family val="2"/>
          </rPr>
          <t>coor-ope:</t>
        </r>
        <r>
          <rPr>
            <sz val="9"/>
            <color indexed="81"/>
            <rFont val="Tahoma"/>
            <family val="2"/>
          </rPr>
          <t xml:space="preserve">
LA MAYORIA TOMARON DOS CAPACITACIONES
</t>
        </r>
      </text>
    </comment>
    <comment ref="S272" authorId="1" shapeId="0" xr:uid="{00000000-0006-0000-0000-000007000000}">
      <text>
        <r>
          <rPr>
            <b/>
            <sz val="9"/>
            <color indexed="81"/>
            <rFont val="Tahoma"/>
            <family val="2"/>
          </rPr>
          <t>coor-ope:</t>
        </r>
        <r>
          <rPr>
            <sz val="9"/>
            <color indexed="81"/>
            <rFont val="Tahoma"/>
            <family val="2"/>
          </rPr>
          <t xml:space="preserve">
LA MAYORIA TOMARON DOS CAPACITACIONES
</t>
        </r>
      </text>
    </comment>
  </commentList>
</comments>
</file>

<file path=xl/sharedStrings.xml><?xml version="1.0" encoding="utf-8"?>
<sst xmlns="http://schemas.openxmlformats.org/spreadsheetml/2006/main" count="3521" uniqueCount="1176">
  <si>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</si>
  <si>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</si>
  <si>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</si>
  <si>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</si>
  <si>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</si>
  <si>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</si>
  <si>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</si>
  <si>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</si>
  <si>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</si>
  <si>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</si>
  <si>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</si>
  <si>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</si>
  <si>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</si>
  <si>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</si>
  <si>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</si>
  <si>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</si>
  <si>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</si>
  <si>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</si>
  <si>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</si>
  <si>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</si>
  <si>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</si>
  <si>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</si>
  <si>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</si>
  <si>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</si>
  <si>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</si>
  <si>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</si>
  <si>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</si>
  <si>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</si>
  <si>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</si>
  <si>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</si>
  <si>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</si>
  <si>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</si>
  <si>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</si>
  <si>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</si>
  <si>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</si>
  <si>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</si>
  <si>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</si>
  <si>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</si>
  <si>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</si>
  <si>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</si>
  <si>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</si>
  <si>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</si>
  <si>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</si>
  <si>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</si>
  <si>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</si>
  <si>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</si>
  <si>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</si>
  <si>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</si>
  <si>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</si>
  <si>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</si>
  <si>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</si>
  <si>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</si>
  <si>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</si>
  <si>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</si>
  <si>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</si>
  <si>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</si>
  <si>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</si>
  <si>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</si>
  <si>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</si>
  <si>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</si>
  <si>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</si>
  <si>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</si>
  <si>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</si>
  <si>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</si>
  <si>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</si>
  <si>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</si>
  <si>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</si>
  <si>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</si>
  <si>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</si>
  <si>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</si>
  <si>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</si>
  <si>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</si>
  <si>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</si>
  <si>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</si>
  <si>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</si>
  <si>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</si>
  <si>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</si>
  <si>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</si>
  <si>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</si>
  <si>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</si>
  <si>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</si>
  <si>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</si>
  <si>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</si>
  <si>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</si>
  <si>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</si>
  <si>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</si>
  <si>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MUNICIPIO DE CORTAZAR
INDICADORES DE RESULTADOS
DEL 1 DE ENERO AL 31 DE DICIEMBRE DE 2023.</t>
  </si>
  <si>
    <t>E</t>
  </si>
  <si>
    <t>E0093</t>
  </si>
  <si>
    <t>IMPULSO AL TURISMO</t>
  </si>
  <si>
    <t>3.7.1</t>
  </si>
  <si>
    <t>COORDINACION DE TURISMO</t>
  </si>
  <si>
    <t>SI</t>
  </si>
  <si>
    <t>FOMENTAR LA ACTIVIDAD TURISTICA DEL MUNICIPIO CON UNA VISION ESTRATEGICA, A TRAVES DE SU PLANEACION, DESARROLLO Y PROMOCION</t>
  </si>
  <si>
    <t>BITACORA DE ATENCION A LOS VISITANTES Y ENCUESTAS EN CADA EVENTO QUE SE REALIZA PARA CONOCER LA ACEPTACION DE LOS VISITANTES</t>
  </si>
  <si>
    <t>A</t>
  </si>
  <si>
    <t>N/A</t>
  </si>
  <si>
    <t>PORCENTAJE</t>
  </si>
  <si>
    <t>PROPOSITO</t>
  </si>
  <si>
    <t>PORCENTAJE DE  DESARROLLO DE LA ACTIVIDAD TURISTICA EN CORTAZAR</t>
  </si>
  <si>
    <t>(DERRAMA ECONOMICA DE TURISMO EN EL AÑO / DERRAMA ECONOMICA DE TURISMO DEL AÑO ANTERIOR-1)*100</t>
  </si>
  <si>
    <t>((A/B)-1)*100</t>
  </si>
  <si>
    <t>COMPONENTE 1</t>
  </si>
  <si>
    <t>SERVICIOS EN LA OFERTA DE HOSPEDAJE, RECORRIDOS GUIADOS, ALIMENTOS Y BEBIDAS</t>
  </si>
  <si>
    <t>(NUMERO DE SERVICIOS  EN LA OFERTA DE HOSPEDAJE, RECORRIDOS GUIADOS, ALIMENTOS Y BEBIDAS EN EL AÑO / (NUMERO DE SERVICIOS EN LA OFERTA DE HOSPEDAJE, RECORRIDOS GUIADOS, ALIMENTOS Y BEBIDAS DEL AÑO ANTERIOR)-1*100</t>
  </si>
  <si>
    <t>(A/B)-1*100</t>
  </si>
  <si>
    <t>ACTIVIDAD 1</t>
  </si>
  <si>
    <t>PROGRAMAS DE IMPULSO (FEDERAL, ESTATAL Y MUNICIPAL) BIEN EJECUTADOS EN APOYO A LAS MICRO - EMPRESAS LOCALES</t>
  </si>
  <si>
    <t>(NÚMERO DE PROGRAMAS DE IMPULSO (FEDERAL, ESTATAL Y MUNICIPAL) BIEN EJECUTADOS EN APOYO A LAS MICRO-EMPRESAS LOCALES EN EL AÑO / NÚMERO DE PROGRAMAS DE IMPULSO (FEDERAL, ESTATAL Y MUNICIPAL) BIEN EJECUTADOS EN APOYO A LAS MICRO-EMPRESAS LOCALES EN EL AÑO ANTERIOR)*100</t>
  </si>
  <si>
    <t>(A/B)*100</t>
  </si>
  <si>
    <t>ACTIVIDAD 2</t>
  </si>
  <si>
    <t>PROMOCIÓN EN LOS CANALES DE DIFUSION E INCENTIVAR EL CONSUMO DE LOS SERVICIOS</t>
  </si>
  <si>
    <t>(PROMOCIÓN EN LOS CANALES DE DIFUSION E INCENTIVAR EL CONSUMO DE LOS SERVICIOS EN EL AÑO / PROMOCIÓN EN LOS CANALES DE DIFUSION E INCENTIVAR EL CONSUMO DE LOS SERVICIOS EN EL AÑO ANTERIOR)*100</t>
  </si>
  <si>
    <t>ACTIVIDAD 3</t>
  </si>
  <si>
    <t>CAPACITACIONES A LOS PRESTADORES DE SERVICIO POR SU CORRECTO DESARROLLO DE ACTIVIDADES</t>
  </si>
  <si>
    <t>(CAPACITACIONES A LOS PRESTADORES DE SERVICIO POR SU CORRECTO DESARROLLO DE ACTIVIDADES EN EL AÑO / CAPACITACIONES A LOS PRESTADORES DE SERVICIO POR SU CORRECTO DESARROLLO DE ACTIVIDADESEN EL AÑO ANTERIO)*100</t>
  </si>
  <si>
    <t>COMPONENTE 2</t>
  </si>
  <si>
    <t>DESEMPEÑO EN EL POSICIONAMIENTO DEL MUNICIPIO COMO DESTINO TURISTICO</t>
  </si>
  <si>
    <t>(DESEMPEÑO EN EL POSICIONAMIENTO DEL MUNICIPIO COMO DESTINO TURISTICO EN EL AÑO / DESEMPEÑO EN EL POSICIONAMIENTO DEL MUNICIPIO COMO DESTINO TURISTICO EN EL AÑO ANTERIOR)*100</t>
  </si>
  <si>
    <t>DESARROLLO DE LOS EVENTOS CULTURALES Y GASTRONOMICOS</t>
  </si>
  <si>
    <t>(DESARROLLO DE LOS EVENTOS CULTURALES Y GASTRONOMICOS EN EL AÑO / DESARROLLO DE LOS EVENTOS CULTURALES Y GASTRONOMICOS EN EL AÑO ANTERIOR)*100</t>
  </si>
  <si>
    <t>AUMENTO EN LOS CANALES DE COMUNICACIÓN PARA LA ATRACCION DE VISITANTES NACIONALES</t>
  </si>
  <si>
    <t>(AUMENTO EN LOS CANALES DE COMUNICACIÓN PARA LA ATRACCION DE VISITANTES NACIONALES EN EL AÑO / AUMENTO EN LOS CANALES DE COMUNICACIÓN PARA LA ATRACCION DE VISITANTES NACIONALES EN EL AÑO ANTERIOR)*100</t>
  </si>
  <si>
    <t xml:space="preserve">DESARROLLO E IMPLEMENTACION EN LOS RECORRIDOS GUIADOS EN LAS AREAS NATURALES PROTEGIDAS </t>
  </si>
  <si>
    <t>(DESARROLLO E IMPLEMENTACION EN LOS RECORRIDOS GUIADOS EN LAS AREAS NATURALES PROTEGIDAS EN EL AÑO / DESARROLLO E IMPLEMENTACION EN LOS RECORRIDOS GUIADOS EN LAS AREAS NATURALES PROTEGIDAS EN EL AÑO ANTERIOR)*100</t>
  </si>
  <si>
    <t>COMPONENTE 3</t>
  </si>
  <si>
    <t>RESCATE Y RECONOCIMIENTO AL EXPOSITOR CULTURAL E HISTORICO DEL MUNICIPIO</t>
  </si>
  <si>
    <t>(RESCATE Y RECONOCIMIENTO AL EXPOSITOR CULTURAL E HISTORICO DEL MUNICIPIO EN EL AÑO / RESCATE Y RECONOCIMIENTO AL EXPOSITOR CULTURAL E HISTORICO DEL MUNICIPIO EN EL AÑO ANTERIOR)*100</t>
  </si>
  <si>
    <t>OTORGAR ESPACIOS AL EXPOSITOR LOCAL EN LOS EVENTOS DEL MUNICIPIO</t>
  </si>
  <si>
    <t>(OTORGAR ESPACIOS AL EXPOSITOR LOCAL EN LOS EVENTOS DEL MUNICIPIO EN EL AÑO / OTORGAR ESPACIOS AL EXPOSITOR LOCAL EN LOS EVENTOS DEL MUNICIPIO EN EL AÑO ANTERIOR)*100</t>
  </si>
  <si>
    <t>INFORMAR A TRAVES DE DIFERENTES ESTRATEGIAS DE COMUNICACIÓN, EN LOS TRABAJOS QUE REALIZAN Y CONFORMAN LA RIQUEZA DEL MUNICIPIO</t>
  </si>
  <si>
    <t>(INFORMAR A TRAVES DE DIFERENTES ESTRATEGIAS DE COMUNICACIÓN, EN LOS TRABAJOS QUE REALIZAN Y CONFORMAN LA RIQUEZA DEL MUNICIPIO EN EL AÑO / INFORMAR A TRAVES DE DIFERENTES ESTRATEGIAS DE COMUNICACIÓN, EN LOS TRABAJOS QUE REALIZAN Y CONFORMAN LA RIQUEZA DEL MUNICIPIO EN EL AÑO ANTERIOR)*100</t>
  </si>
  <si>
    <t>CAPACITACIONES AL EXPOSITOR</t>
  </si>
  <si>
    <t>(CAPACITACIONES AL EXPOSITOR EN EL AÑO / CAPACITACIONES AL EXPOSITOR EN EL AÑO ANTERIOR)*100</t>
  </si>
  <si>
    <t>E0000308</t>
  </si>
  <si>
    <t>SERVICIOS PUBLICOS MUNICIPALES 2023</t>
  </si>
  <si>
    <t>2,2,6</t>
  </si>
  <si>
    <t>SERVICIOS MUNICIPALES</t>
  </si>
  <si>
    <t>CONTRIBUIR A ELEVAR LA CALIDAD DE VIDA DE LOS HABITANTES DEL MUNICIPIO DE CORTAZAR, ADMINISTRANDO ESTRATEGIAS PARA EL FUNCIONAMIENTO EFICIENTE DE LOS SERVICIOS PÚBLICOS</t>
  </si>
  <si>
    <t>PORCENTAJE DE SATISFACCION GENERAL CON RESPECTO DE LOS SERVICIOS MUNICIPALES.</t>
  </si>
  <si>
    <t>NÚMERO DE CIUDADANOS QUE EXPRESARON SATISFACCIÓN CON LOS SERVICIOS MUNICIPALES OTORGADOS VS TOTAL DE CIUDADANOS ENCUESTADOS</t>
  </si>
  <si>
    <t>80% DE LOS CIUDADANOS QUE EXPRESARON SATISFACCION CON LOS SERVICIOS MUNICIPALES RECIBIDOS.</t>
  </si>
  <si>
    <t>LA  INCIDENCIA DE QUEJAS POR PARTE DE LA CIUDADANÍA  DEL INSUFICIENTE SERVICIO PUBLICO MUNICIPAL DISMINUYÓ.</t>
  </si>
  <si>
    <t>PORCENTAJE DE DISMINUCION DE QUEJAS RESPECTO AL AÑO ANTERIOR.</t>
  </si>
  <si>
    <t>TOTAL DE QUEJAS POR PARTE DE LA CIUDADANÍA REGISTRADAS EN EL AÑO  VS AÑO ANTERIOR</t>
  </si>
  <si>
    <t>50% DISMINUCION DE QUEJAS RESPECTO AL AÑO ANTERIOR</t>
  </si>
  <si>
    <t>-50% DISMINUCION DE QUEJAS RESPECTO AL AÑO ANTERIOR</t>
  </si>
  <si>
    <t>E0000309</t>
  </si>
  <si>
    <t>SERVICIOS DE ALUMBRADO PUBLICO 2023</t>
  </si>
  <si>
    <t xml:space="preserve"> SERVICIO DE ALUMBRADO PUBLICO EFICIENTIZADO</t>
  </si>
  <si>
    <t>PORCENTAJE DE SERVICIOS DE MANTENIMIENTO EN ALUMBRADO</t>
  </si>
  <si>
    <t>TOTAL DE SERVICIOS DE MANTENIMIENTO  EN ALUMBRADO DURANTE EL AÑO / TOTAL DE SERVICIOS DE MANTENIMIENTO  EN ALUMBRADO DURANTE EL AÑO PASADO *100</t>
  </si>
  <si>
    <t>25% DE MEJORA EN SERVICIOS DE ALUMBRADO</t>
  </si>
  <si>
    <t>ACTIVIDAD 1.1</t>
  </si>
  <si>
    <t>REDUCCIÓN DE ROBO DE CABLE Y AFECTACIÓN A LUMINARIAS</t>
  </si>
  <si>
    <t>REPORTES DE ROBO DE CABLE Y AFECTACION A LUMINARIAS EN EL AÑO.</t>
  </si>
  <si>
    <t>TOTAL DE REPORTES DE ROBO DE CABLE Y AFECTACIÓN A LUMINARIAS EN EL AÑO</t>
  </si>
  <si>
    <t>5% DE DISMINUCION EN REPORTES DE ROBO DE CABLE</t>
  </si>
  <si>
    <t>-5% DE DISMINUCION EN REPORTES DE ROBO DE CABLE</t>
  </si>
  <si>
    <t>ACTIVIDAD 1.2</t>
  </si>
  <si>
    <t xml:space="preserve">IMPLEMENTACION DEL NUEVO PROGRAMA DE MANTENIMIENTO PREVENTIVO A LUMINARIAS EN EL MUNICIPIO </t>
  </si>
  <si>
    <t>TOTAL DE LUMINARIAS SUSTITUIDAS Y REPARADAS EN EL AÑO</t>
  </si>
  <si>
    <t>10% INCREMENTO EN SUSTITUCION Y REPARACION DE LUMINARIAS EN EL AÑO</t>
  </si>
  <si>
    <t>ACTIVIDAD 1.3</t>
  </si>
  <si>
    <t>PLANEACION Y EJECUCION DE PROYECTOS DE LUMINARIAS EN CALLES REHABILITADAS O CREADAS</t>
  </si>
  <si>
    <t>TOTAL DE PROYECTOS REALIZADOS DURANTE EL AÑO</t>
  </si>
  <si>
    <t>DE PROYECTOS REALIZADOS / TOTAL DE PROYECTOS PLANEADOS *100</t>
  </si>
  <si>
    <t>PROYECTOS REALIZADOS</t>
  </si>
  <si>
    <t>NUMERO</t>
  </si>
  <si>
    <t>PROGRAMA DE MONITOREO DE LUMINARIAS EJECUTADO</t>
  </si>
  <si>
    <t>TOTAL DE INSPECCIONES DE LUMINARIAS EN CABECERA MUNICIPAL REALIZADOS</t>
  </si>
  <si>
    <t>70% DE INSPECCIONES DE LUMINARIAS EN CABECERA MUNICIPAL</t>
  </si>
  <si>
    <t>ACTIVIDAD 2.1</t>
  </si>
  <si>
    <t xml:space="preserve">GESTIÓN ANTE AUTORIDADES DE NUEVO  PERSONAL OPERATIVO DE LA DIRECCIÓN </t>
  </si>
  <si>
    <t>TOTAL PERSONAL OPERATIVO EN LA DIRECCION EN EL AÑO</t>
  </si>
  <si>
    <t>TOTAL PERSONAL OPERATIVO EN LA DIRECCIÓN EN EL AÑO</t>
  </si>
  <si>
    <t>5% INCREMENTO DE PERSONAL OPERATIVO</t>
  </si>
  <si>
    <t>ACTIVIDAD 2.2</t>
  </si>
  <si>
    <t>IMPLEMENTACION DE PROGRAMAS DE CAPACITACIÓN AL PERSONAL DEL ÁREA</t>
  </si>
  <si>
    <t>TOTAL DE CAPACITACINES HACIA EL PERSONAL DEL ÁREA</t>
  </si>
  <si>
    <t>100% DE PERSONAL CAPACITADO</t>
  </si>
  <si>
    <t>E000308</t>
  </si>
  <si>
    <t>LA CIUDADANÍA PARTICIPA ACTIVAMENTE EN EL CUIDADO DE LA CIUDAD EN LIMPIEZA</t>
  </si>
  <si>
    <t>PORCENTAJE DE DISMINUCION DE REPORTES DE QUEJAS EN EL AÑO</t>
  </si>
  <si>
    <t>TOTAL DE REPORTES DE QUEJAS EN EL AÑO</t>
  </si>
  <si>
    <t>5% DISMINUCION DE QUEJAS EN EL AÑO</t>
  </si>
  <si>
    <t>-5% DISMINUCION DE QUEJAS EN EL AÑO</t>
  </si>
  <si>
    <t>ACTIVIDAD 3.1</t>
  </si>
  <si>
    <t>GESTIÓN PARA EL MEJORAMIENTO DE UNIDADES  Y EN BUEN ESTADO PARA RECOLECCIÓN DE BASURA</t>
  </si>
  <si>
    <t>PORCENTAJE DE GESTIONES REALIZADAS EN CABILDO EXITOSAS</t>
  </si>
  <si>
    <t>TOTAL DE GESTIONES REALIZADAS EN CABILDO EXITOSAS</t>
  </si>
  <si>
    <t>20% DE GESTIONES EN CABILDO EXITOSAS</t>
  </si>
  <si>
    <t xml:space="preserve">SERVICIOS MUNICIPALES </t>
  </si>
  <si>
    <t>ACTIVIDAD 3.2</t>
  </si>
  <si>
    <t>PROGRAMA DE COORDINACIÓN Y EJECUCIÓN DE ACCIONES DE LIMPIEZA DEL PERSONAL DEL ÁREA</t>
  </si>
  <si>
    <t>INCREMENTO DE NUEVOS GRUPOS DE TRABAJO EN EL ÁREA</t>
  </si>
  <si>
    <t>TOTAL DE NUEVOS GRUPOS DE TRABAJO EN EL ÁREA</t>
  </si>
  <si>
    <t>50% INCREMENTO DE GRUPOS DE TRABAJO EN EL AREA</t>
  </si>
  <si>
    <t>E000310</t>
  </si>
  <si>
    <t>SERVICIOS DE PANTEONES MUNICIPALES 2023</t>
  </si>
  <si>
    <t>COMPONENTE 4</t>
  </si>
  <si>
    <t>ASEGURAR LA DISPONIBILIDAD DE ESPACIOS PARA INHUMACIONES REQUERIDAS.</t>
  </si>
  <si>
    <t>INDICE DE DISPONIBILIDAD DE ESPACIOS</t>
  </si>
  <si>
    <t>NUMERO DE ESPACIOS REQUERIDOS</t>
  </si>
  <si>
    <t>20% DE ESPACIOS REQUERIDOS</t>
  </si>
  <si>
    <t>ACTIVIDAD 4.1</t>
  </si>
  <si>
    <t>ACTUALIZAR REGISTROS Y ESPACIOS Y PAGOS PARA REGULARIZAR EL PAGO DE REFRENDOS.</t>
  </si>
  <si>
    <t>PORCENTAJE DE ESPACIOS CON PAGOS REGULARIZADOS</t>
  </si>
  <si>
    <t>NUMERO DE ESPACIOS CON REFRENDO REGULARIZADO</t>
  </si>
  <si>
    <t>75% DE ESPACIOS CON REFRENDO REGULARIZADO</t>
  </si>
  <si>
    <t>ACTIVIDAD 4.2</t>
  </si>
  <si>
    <t>FOMENTAR LA CREMACIÓN.</t>
  </si>
  <si>
    <t>PORCENTAJE DE PERSONAS CREMADAS / PERSONAS FALLECIDAS</t>
  </si>
  <si>
    <t>PORCENTAJE DE PERSONAS CREMADAS</t>
  </si>
  <si>
    <t>9% DE PERSONAS CREMADAS</t>
  </si>
  <si>
    <t>ACTIVIDAD 4.3</t>
  </si>
  <si>
    <t>PERSONAS FALLECIDAS TRASLADADAS PARA SER INHUMADAS EN OTROS MUNICIPIOS.</t>
  </si>
  <si>
    <t>PORCENTAJE DE TRASLADOS PERSONAS FALLECIDAS.</t>
  </si>
  <si>
    <t>PORCENTAJE DE PERSONAS TRASLADADAS</t>
  </si>
  <si>
    <t>5% DE PERSONAS FALLECIDAS TRASLADADAS</t>
  </si>
  <si>
    <t>E000311</t>
  </si>
  <si>
    <t>SERVICIOS DE JARDINES MUNICIPALES 2023</t>
  </si>
  <si>
    <t>COMPONENTE 5</t>
  </si>
  <si>
    <t>MANTENIMIENTO DE AREAS VERDES, PARQUES INCLUYENDO JARDINES IMPLEMENTADO.</t>
  </si>
  <si>
    <t>PORCENTAJE DE ACCIONES DE MANTENIMIENTO EN ÁERAS VERDES Y PARQUES REALIZADAS</t>
  </si>
  <si>
    <t>TOTAL DE ACCIONES DE MANTENIMIENTO EN ÁERAS VERDES Y PARQUES REALIZADAS</t>
  </si>
  <si>
    <t>90% DE ACCIONES DE MANTENIMIENTO EN AREAS VERDES Y PARQUES REALIZADAS</t>
  </si>
  <si>
    <t>ACTIVIDAD 5.1</t>
  </si>
  <si>
    <t xml:space="preserve"> GESTIÓN PARA EL MEJOR USO DE HERRAMIENTAS Y MATERIAL</t>
  </si>
  <si>
    <t>TOTAL DE NUEVO EQUIPO DE APOYO PARA PARQUES Y JARDINES EN EL AÑO</t>
  </si>
  <si>
    <t>(A)</t>
  </si>
  <si>
    <t>10% INCREMENTO DE NUEVO EQUIPO DE APOYO PARA PARQUES Y JARDINES</t>
  </si>
  <si>
    <t>E049</t>
  </si>
  <si>
    <t>ACTIVACION FISICA Y DEPORTIVA</t>
  </si>
  <si>
    <t>2,4,1</t>
  </si>
  <si>
    <t>DIMUDE</t>
  </si>
  <si>
    <t>si</t>
  </si>
  <si>
    <t>Promover un mejor desarrollo deportivo en el municipio a traves de activaciones fisica con la participacion ciudadana</t>
  </si>
  <si>
    <t>Registro Estatal del Deporte
Sistema de Evaluación Municipal (CODE)</t>
  </si>
  <si>
    <t xml:space="preserve">Una decima porcentual mayor </t>
  </si>
  <si>
    <t>Encontrarse en los 3 primeros lugares en activaciones fisica en guanajuato</t>
  </si>
  <si>
    <t>POBLACION</t>
  </si>
  <si>
    <t xml:space="preserve">El interés en participación, compañerismo y espiritu de trabajo en las activaciones fisicas en el ragon de poblacion de 3 a 65 años en aumento.  </t>
  </si>
  <si>
    <t>(total de habitantes entre los 3 y los 65 años activados por el deportes en el año/total de habitantes entre los 3 y los 65 años activados por el deporte en el año anterior)-1*100</t>
  </si>
  <si>
    <t>Comunicación entre los directivos y entrenadores acerca de los eventos deportivos municipales adecuado</t>
  </si>
  <si>
    <t>(total de personas planeadas para los eventos deportivos en el año / total de personas planeadas para los eventos deportivos en el año anterior) -1 *100</t>
  </si>
  <si>
    <t>Gestion para planificar u ordenar los eventos</t>
  </si>
  <si>
    <t>(total de gestiones de eventos con éxito realizadas/ total de gestiones de eventos propuestos) *100</t>
  </si>
  <si>
    <t xml:space="preserve">EVENTOS </t>
  </si>
  <si>
    <t>Profesionalizacion de personal, entrenadores y coordinadores impulsada.</t>
  </si>
  <si>
    <t>(total de capacitaciones dirigidos al personal de area/ total de capacitaciones al personal propuesto) *100</t>
  </si>
  <si>
    <t>CAPACITACIONES</t>
  </si>
  <si>
    <t>Generacion de interes a las autoridades en profesionalizar al personal de CUFIDEC</t>
  </si>
  <si>
    <t>(total de platicas de sensibilizacion al personal ortogadas/total de platicas de sensibilizacion al personal planeadas) * 100</t>
  </si>
  <si>
    <t xml:space="preserve">Implementacion de opciones de capacitacion al personal del area. </t>
  </si>
  <si>
    <t>(total de capacitaciones diferenciadas al personal realizadas/ total de capacitaciones diferenciadas al personal planeadas) *100</t>
  </si>
  <si>
    <t>Programas de atencion a deportistas de alto rendimientos implentados</t>
  </si>
  <si>
    <t>(Total de proyectos de mejora deportiva interna en el area aplicados/ Total de proyectos de mejora deportiva en el area planeados) *100</t>
  </si>
  <si>
    <t>PROYECTOS</t>
  </si>
  <si>
    <t xml:space="preserve">Diseño y elaboracion de manuales de trabajo a base de cada disciplina </t>
  </si>
  <si>
    <t>Documentos aprobados</t>
  </si>
  <si>
    <t>DOCUMENTOS</t>
  </si>
  <si>
    <t xml:space="preserve">Capacitacion a atletas de alto rendimiento para competencias </t>
  </si>
  <si>
    <t>(total de atletas de alto rendimineto capacitados realizados/total de atletas de alto rendimineto capacitados planeados) * 100</t>
  </si>
  <si>
    <t>Coordinacion interdepertamental con las areas involucradas implementadas</t>
  </si>
  <si>
    <t>(total de reuniones de trabajo con proyecto exitoso/total de reuniones de trabajo propuestos) *100</t>
  </si>
  <si>
    <t>Promocion para la participacion de la ciudadania en actividades deportivas</t>
  </si>
  <si>
    <t>(total de eventos realizados entre delegados de la comunidades y participacion ciudadana municipal realizadas/total de eventos realizados entre delegados de la comunidades y participacion ciudadana municipal programadas) * 100</t>
  </si>
  <si>
    <t>Interes por parte de las autoridades municipales</t>
  </si>
  <si>
    <t>(total de platicas realizadas al cabildo referente a las actividades deportivas ofertadas/total de platicas programadas al cabildo referente a las actividades deportivas ofertadas) * 100</t>
  </si>
  <si>
    <t>REUNIONES</t>
  </si>
  <si>
    <t>E-000101</t>
  </si>
  <si>
    <t>PROCURACION DEL ORDEN PUBLICO</t>
  </si>
  <si>
    <t>1,7,3</t>
  </si>
  <si>
    <t>SEGURIDAD PUBLICA</t>
  </si>
  <si>
    <t>Desarrollar un cortazar seguro y en paz atraves de la implementacion de estrategias para la dismunución del robo a casa habitacion</t>
  </si>
  <si>
    <t xml:space="preserve">indice de robo  a casa habitación </t>
  </si>
  <si>
    <t>A/B*100</t>
  </si>
  <si>
    <t>numero de acciones realizadas/acciones programadas</t>
  </si>
  <si>
    <t>una décima  porcentual /menor  al año anterior ( 9 robos  en el 2022)</t>
  </si>
  <si>
    <t>0.1  % decima porcentual menor</t>
  </si>
  <si>
    <t>7  ROBOS PRIMER TRIMESTRE (REPRESENTA 77.7% DISMINUCION EN ROBOS, CON RELACION A 9 DEL AÑO ANTERIOR,SEGUNDO TRIMESTRE 1 ROBO ,=88%, 5 ROBOS EN EL TERCER TRIMESTRE, TOTAL A LA FECHA 13 ROBOS + 5 ROBOS EN EL CUARTO TRIMESTRE. TOTL ANAUL 18 ROBOS</t>
  </si>
  <si>
    <t>PORCENTUAL</t>
  </si>
  <si>
    <t xml:space="preserve">SEGURIDAD PUBLICA  </t>
  </si>
  <si>
    <t>Bien Júridica afectado: Patrimonial del robo a casa habitacion</t>
  </si>
  <si>
    <t>implementacion de operativos dirigidos a la disminucuón del bien juridico afectado patrimonial: robo a casa habitacion con relacion a los implementacion de operativos para lograr la disminucuón de robo a casa habitacion del año anterior</t>
  </si>
  <si>
    <t>CUMPLIMIENTO DE IMPLEMENTACION DE OPERATIVOS</t>
  </si>
  <si>
    <t>100 OPERATIVOS</t>
  </si>
  <si>
    <t>200  OPERATIVOS  DE PREVENCION CON ENTREGA DE TRIPTICOS</t>
  </si>
  <si>
    <t>74 OPERATIVOS PRIMER TRIMESTRE  (AVANCE POR TRIMESTRE 37.00%)+80 OPERATIVOS DEL SEG TRIMESTRE=77%+50 OPERATIVOS TERCER TRIMESTRE =104% - 85 OPERATIVOS , TOTAL ANUAL 299 = 149.5%</t>
  </si>
  <si>
    <t>NA</t>
  </si>
  <si>
    <t>CUANTITATIVO Y PORCENTUAL</t>
  </si>
  <si>
    <t>Disponibilidad de parque vehicular adecuado  en buenas condiciones.</t>
  </si>
  <si>
    <t>Porcentaje de unidades en condiciones de operar.</t>
  </si>
  <si>
    <t>NÚMERO DE UNIDADES EN CONDICIONES DE OPERAR</t>
  </si>
  <si>
    <t>100% DE UNIDADES EN CONDICIONES DE OPERAR.</t>
  </si>
  <si>
    <t>100% DE UNIDADES EN CONDICIONES DE OPERAR. 50 UNIDADES ) INCLUYENDO MOTOCICLETAS</t>
  </si>
  <si>
    <t xml:space="preserve"> ( 65.00% UNIDADES EN ACTIVO ) 34 UNIDADES FUNCIONANDO INCLUIDAS LAS MOTOCICLETAS</t>
  </si>
  <si>
    <t>PORCENTAJE UNIDADES</t>
  </si>
  <si>
    <t xml:space="preserve">SEGURIDAD PUBLICA </t>
  </si>
  <si>
    <t>Ejecución de Programa de mantenimiento preventivo.</t>
  </si>
  <si>
    <t>Porcentaje de cumplimiento del programa de mantenimiento preventivo</t>
  </si>
  <si>
    <t>NÚMERO DE ACCIONES DE MANTENIMIENTO PREVENTIVO/ACCIONES PROGRAMADAS</t>
  </si>
  <si>
    <t>100% DE ACCIONES DE MANTENIMIENTO PREVENTIVO</t>
  </si>
  <si>
    <t>100% DE ACCIONES DE MANTENIMIENTO PREVENTIVO 200 MANTENIMIENTOS AL AÑO</t>
  </si>
  <si>
    <t xml:space="preserve"> ( 31  UNIDADES EN ACTIVO ) 94  SERVICIOS EN PRIMER PERIODO  ,TOTAL  47% +32 DEL SEG. TRIM.=32 ,TOTAL 63% TERCER TRIMESTRE 15 SERVICIOS ,AVANCE DEL 70.5% +43 SERVIVIOS DEL CUARTO TRIMESTRE =126%</t>
  </si>
  <si>
    <t>PORCENTAJE ACCIONES</t>
  </si>
  <si>
    <t>Número de acciones de mantenimiento correctivo</t>
  </si>
  <si>
    <t>porcentaje de cumplimiento del programa de mantenimimiento correctivo</t>
  </si>
  <si>
    <t>NÚMERO DE ACCIONES DE MANTENIMIENTO CORRECTIVOTIVO/ACCIONES PROGRAMADAS AÑO ANTERIOR</t>
  </si>
  <si>
    <t>100% DE ACCIONES DE MANTENIMIENTO CORRECTIVO</t>
  </si>
  <si>
    <t>100% DE ACCIONES DE MANTENIMIENTCORRECTIVO  5 MANTENIMIENTOS</t>
  </si>
  <si>
    <t>0 MANTENIMIENTOS EN  EL PERIODO, TOTAL PERIODOS, SEG. TRIM.3 CORRECT. 60% + 2 MANTENIMIENTOS DEL TERCER TRIMESTRE , TOTAL 100%  + 2 MANTENIMIENTOS CORRECTIVOS 2= 102%</t>
  </si>
  <si>
    <t>COMPONENTE  2</t>
  </si>
  <si>
    <t>Capacitacion de profesionalizacion de meta anual de los elementos de seguridad publica finalizada</t>
  </si>
  <si>
    <t>indice de capacitación aplicada en oficial de seguridad pública/indice de capacitacion aplicada en oficial de seguridad publica según meta del año anterior</t>
  </si>
  <si>
    <t>Número de elementos capacitados</t>
  </si>
  <si>
    <t>24 ELEMENTOS 2023</t>
  </si>
  <si>
    <t>24 ELEMENTOS POR MODIFICACION DE AVGM ( 8 CAPACITACIONES ) , EN ESTE TRIMESTRE AUMENTO LA META A 27 INTEGRANTES</t>
  </si>
  <si>
    <t>3 CAPACITACIONES AVANCE 30% +4  CAPACITACIONES DEL TERCER TRIMESTRE ,AVANCE 87.5%  + 27 PERSONAS EN CAPACITACION Y 14 EN CERTIFICACIONES= 125%</t>
  </si>
  <si>
    <t>CUANTITATIVA Y PORCENTUAL</t>
  </si>
  <si>
    <t>COMPONENETE 2</t>
  </si>
  <si>
    <t>Generacion de interes de las autoridades en profesionalizacion a los elementos de seguridad Pública</t>
  </si>
  <si>
    <t>total de sesiones del servicio profesional de carrera policical realizadas en relacion al total de reuniones ene el año anterior</t>
  </si>
  <si>
    <t>Asistencia de las autoridades a las sesiones del servicio profesional de carrera</t>
  </si>
  <si>
    <t>100% ( 6) sesiones )</t>
  </si>
  <si>
    <t>1 SESION EN EL TRIMESTRE = 16:66 +2 REUNIONES EN EL PRIMER TRIMESTRE Y 3 TRUNIONES DEL TERCER TRIMESTRE + 2 REUNIONES DEL CUARTO TRIMESTRE TOTAL 8 REUNIONES = 102%</t>
  </si>
  <si>
    <t>100% ( 8 REUNIONES )</t>
  </si>
  <si>
    <t>Ejecución de convenios de colaboración para la profesionalización con el Estado de Gto.</t>
  </si>
  <si>
    <t>Total de reuniones de trabajo del area interna y enlace realizadas en relación de reuniones de trabajo realizadas en el año anterior</t>
  </si>
  <si>
    <t>cumplimiento de requisitos y metas para la firma de convenios ( fondo estatal )</t>
  </si>
  <si>
    <t>100% ( 22 CUSOS) )CUMPLIMIENTO DE LA CAPACITACION</t>
  </si>
  <si>
    <t>22 CURSOS ANUALMENTE</t>
  </si>
  <si>
    <t>10 CURSOS IMPARTIDOS =45.45%+8 CURSOS IMPARTIDOS EN EL PERIODO. = 18 CURSOS QUE REPRESENTA  EL 81% DE AVANCE + 4 CURSOS EN EL CUARTO TRIMESTRE = 132%</t>
  </si>
  <si>
    <t>Protocolo de actualización de elementos de seguridad publica homologados.</t>
  </si>
  <si>
    <t>Total de evaluaciones al desempeño de elementos de seguridad pública realizadas con relacion al totoal de evaluaciones al desempeño de elementos de seguridad pública reaizadas en el año anterior.</t>
  </si>
  <si>
    <t>COMPONENETE 3</t>
  </si>
  <si>
    <t>cumplimiento del programa de profesionalización</t>
  </si>
  <si>
    <t>100% (20 ) evaluaciones</t>
  </si>
  <si>
    <t>0% DE PERSONAL EVALUADO EN ESTE PRIMER TRIMESTRE, +25 DE SEG. TRIM EVALUADOS TERCER TRIMESTRE = 0PARA EL CUARTO TRIMESTRE 4 EVALUADOS</t>
  </si>
  <si>
    <t>Aplicación de programas de proximidad Social</t>
  </si>
  <si>
    <t>total de programas aplicados a la prevención del delito con relación al total  de programas aplicados a la prevencion del delito en el año anterior.</t>
  </si>
  <si>
    <t xml:space="preserve">aplicación de programas de proximidad social </t>
  </si>
  <si>
    <t>1 PROGRAMA CON 10 SUBPROGRAMAS  100%</t>
  </si>
  <si>
    <t xml:space="preserve">10 PROGRAMAS </t>
  </si>
  <si>
    <t>Coordinacion interdepartamental implementado.</t>
  </si>
  <si>
    <t>total de reuniones implementadas con las autoridades del Municipio con relacion al total de reuniones implementadas con las autoridades del muicipio en el año anterior</t>
  </si>
  <si>
    <t>COMPONENETE 4</t>
  </si>
  <si>
    <t xml:space="preserve">Asistencia de las autoridades municipales. </t>
  </si>
  <si>
    <t>12 reuniones ( una al mes )  REUNIONES DE ZONA, Y REUNIONES DE 45 COMPROMISOS</t>
  </si>
  <si>
    <t>12 reuniones ( algunas virtuales ) 100%</t>
  </si>
  <si>
    <t>3 REUNIONES MENSUALES, AVANCE DEL PERIODO 25%+3 REUNIONES 2° TRIM.=6, + 3 REUNIONES DEL TERCER TRIMESTRE .TOTAL  75% AVANCE.</t>
  </si>
  <si>
    <t>Promocion para la participación de la ciudadanía</t>
  </si>
  <si>
    <t>Toral de actividades realizadas por el area de prevencion del delito en relacion al total de actividades realizadas por el area de prevencion del delito del año anterior</t>
  </si>
  <si>
    <t>NÚMERO DE PERSONAS BENEFICIADAS CON INFORMACION</t>
  </si>
  <si>
    <t>20,000 PERSONAS CON FORMACION EN PREVENCION DEL DELITO 100% DURANTE EL AÑO</t>
  </si>
  <si>
    <t>20,000 PERSONAS CON FORMACION EN PREVENCION DEL DELITO REPRESENTAN EL 100%</t>
  </si>
  <si>
    <t>7,700 PERSONAS ATENTDIDAS DURANTE EL PRIMES TRIMESTRE, AVANCE 38.5% + 5,035.00 2°TRIM.= 63% (ESCUELAS,COMITES,FERIAS,EVENTOS ), TERCER TRIMESTRE 5,027.00 PERSONAS ATENDIDAS= AVANCE 88.81% PARA EL CUARTO TRIMESTRE 1,825 PERSONAS ATENDIDAS, 100%</t>
  </si>
  <si>
    <t>CUANTITAVIVA</t>
  </si>
  <si>
    <t>E013</t>
  </si>
  <si>
    <t>PREVENCION Y SEGURIDAD VIAL</t>
  </si>
  <si>
    <t>TRANSITO Y TRANSPORTE.</t>
  </si>
  <si>
    <t>LA INCIDENCIA DE HECHOS DE TRANSITO EN EL MUNICIPIO DISMINUYE PERMANENTEMENTE.</t>
  </si>
  <si>
    <t>TASA DE VARIACION DE ACCIDENTES VIALES.</t>
  </si>
  <si>
    <t>((A/B-1)*100</t>
  </si>
  <si>
    <t>NÚMERO DE ACCIDENTES VIALES REGISTRADOS EL AÑO ACTUAL VS EL AÑO ANTERIOR</t>
  </si>
  <si>
    <t xml:space="preserve"> -3%  DE ACCIDENTES VIALES REGISTRADOS DE UN AÑO A OTRO.</t>
  </si>
  <si>
    <t>PORCENTAJE ACCIDENTES</t>
  </si>
  <si>
    <t>TRANSITO Y TRANSPORTE</t>
  </si>
  <si>
    <t xml:space="preserve">QUE LOS CIUDADANOS Y VISITANTES DEL MUNICIPIO RESPETEN LA NORMATIVIDAD ESTABLECIDA EN EL REGLAMENTO DE TRANSITO </t>
  </si>
  <si>
    <t>VARIACION EN EL NUMERO DE INFRACCIONES APLICADAS.</t>
  </si>
  <si>
    <t>NÚMERO DE INFRACCIONES APLICADAS EN AÑO ACTUAL VS AÑO ANTERIOR</t>
  </si>
  <si>
    <t xml:space="preserve"> -3% DE DISMINUCION EN EL NUMERO DE INFRACCIONES REALIZADAS DE UN AÑO A OTRO.</t>
  </si>
  <si>
    <t>PORCENTAJE INFRACCIONES</t>
  </si>
  <si>
    <t>COLOCACIÓN DE SEÑALES VIALES VERTICALES Y HORIZONTALES EN LA ZONA URBANA Y SUBURBANA</t>
  </si>
  <si>
    <t>CANTIDAD DE SEÑALAMIENTOS INSTALADOS Y CONSERVADOS</t>
  </si>
  <si>
    <t xml:space="preserve">A  </t>
  </si>
  <si>
    <t>NÚMERO DE SEÑALAMIENTOS INSTALADOS Y CONSERVADOS</t>
  </si>
  <si>
    <t>20 SEÑALAMIENTOS INSTALADOS Y CONSERVADOS.</t>
  </si>
  <si>
    <t>20 SEÑALAMIENTOS REPUESTOS Y CONSERVADOS.</t>
  </si>
  <si>
    <t>PORCENTAJE SEÑALAMIENTOS</t>
  </si>
  <si>
    <t>PREVENCION Y SEGURIDAD VIAL.</t>
  </si>
  <si>
    <t>DISEÑO, COORDINACION Y EJECUCIÓN  DE OPERATIVOS DE PREVENCIÓN DE ACCIDENTES</t>
  </si>
  <si>
    <t>CUMPLIMIENTO  DE OPERATIVOS VIALES DIVERSOS</t>
  </si>
  <si>
    <t>OPERATIVOS PROGRAMADOS Y REALIZADOS</t>
  </si>
  <si>
    <t>48 OPERATIVOS PROGRAMADOS Y REALIZADOS.</t>
  </si>
  <si>
    <t>OPERATIVOS</t>
  </si>
  <si>
    <t xml:space="preserve"> PLATICAS DE EDUCACION VIAL IMPARTIDAS A LA CIUDADANIA</t>
  </si>
  <si>
    <t>CANTIDAD DE PERSONAS CAPACITADAS SOBREEL CONOCIMIENTO DE LAS NORMATIVAS DE TRANSITO</t>
  </si>
  <si>
    <t>TOTAL DE PLATICAS EN EL AÑO ACTUAL VS  EL AÑO ANTERIOR</t>
  </si>
  <si>
    <t>3% DE PLATICAS VIALES  DE UN AÑO A OTRO.</t>
  </si>
  <si>
    <t>PLATICAS</t>
  </si>
  <si>
    <t>E017</t>
  </si>
  <si>
    <t>PREVENCION DE RIESGOS</t>
  </si>
  <si>
    <t>PROTECCION CIVIL</t>
  </si>
  <si>
    <t>CONTRIBUIR EN LA PREVENCIÓN DE SITUACIONES DE RIESGO A LA POBLACIÓN DEL MUNICIPIO Y APOYARLA EN SITUACIONES DE EMERGENCIA.</t>
  </si>
  <si>
    <t>VARIACIÓN EN EL ÍNDICE DE ACCIDENTES.</t>
  </si>
  <si>
    <t>NÚMERO DE ACCIDENTES ATENDIDOS AÑO 2023</t>
  </si>
  <si>
    <t>80 ACCIDENTES  ATENDIDOS EN EL AÑO.</t>
  </si>
  <si>
    <t>ACCIDENTES</t>
  </si>
  <si>
    <t>PROTECCION CIVIL.</t>
  </si>
  <si>
    <t>LOS HABITANTES DEL MUNICIPIO CUENTAN CON  UNA CULTURA DE PREVENCIÓN EN ACCIDENTES</t>
  </si>
  <si>
    <t>NÚMERO DE PLÁTICAS DE PREVENCIÓN DE RIESGOS</t>
  </si>
  <si>
    <t>NÚMERO DE SESIONES REALIZADAS SOBRE PLÁTICAS DE PREVENCIÓN.</t>
  </si>
  <si>
    <t>50 SESIONES REALIZADAS SOBRE PLATICAS DE PREVENCION.</t>
  </si>
  <si>
    <t>SESIONES</t>
  </si>
  <si>
    <t>ACTUALIZACIÓN DEL ATLAS  DE RIESGOS DENTRO DEL MUNICIPIO.</t>
  </si>
  <si>
    <t>IDENTIFICACIÓN DE LAS ZONAS DE RIESGO DENTRO DEL MUNICIPIO.</t>
  </si>
  <si>
    <t>IDENTIFICACIÓN DE RIESGOS/PUNTOS ACTUALIZADOS EN EL ATLAS DE RIESGOS</t>
  </si>
  <si>
    <t>12 ZONAS DE RIESGO IDENTIFICADAS</t>
  </si>
  <si>
    <t>ZONA DE RIESGO</t>
  </si>
  <si>
    <t>REALIZAR VISTOS BUENOS EN CUANTO A SITUACIONES DE RIESGO. ( NUEVOS Y/O RENOVACIONES )</t>
  </si>
  <si>
    <t>INSPECCIÓN Y VERIFICACIÓN DE LAS ZONAS DE RIESGO.</t>
  </si>
  <si>
    <t>REVISIONES Y SOLICITUDES  REALIZADAS</t>
  </si>
  <si>
    <t>150 REVISIONES Y SOLICITUDES  REALIZADAS.</t>
  </si>
  <si>
    <t>REVISIONES</t>
  </si>
  <si>
    <t>REALIZAR OPERATIVOS PARA LA SALVAGUARDA DE LA POBLACIÓN DEL MUNICIPIO.</t>
  </si>
  <si>
    <t>REALIZACION DE OPERATIVOS ANUALES (PEREGRINOS,SEMANA SANTA,DIA DE MUERTOS,ENTRE OTROS).</t>
  </si>
  <si>
    <t>OPERATIVOS REALIZADOS</t>
  </si>
  <si>
    <t>15 OPERATIVOS REALIZADOS</t>
  </si>
  <si>
    <t>E008</t>
  </si>
  <si>
    <t>Centro de Atencion de Llamadas de Emergencias 911/C4.</t>
  </si>
  <si>
    <t xml:space="preserve">Obtener una confianza entre el ciudadano y el personal de la Central de Emergencias, implementando platicas en direntes tipos de espacios. Asi como obteniendo buenos resultados ante nuestra autoridad </t>
  </si>
  <si>
    <t xml:space="preserve">Reporte de Resultados por parte del SARO y SISPEG
</t>
  </si>
  <si>
    <t>una decima porcentual /mayor (A)</t>
  </si>
  <si>
    <t>CANTIDAD</t>
  </si>
  <si>
    <t>SEGURIDAD PUBLICA CIUDADANA</t>
  </si>
  <si>
    <t>Buena perspectiva ante la sociedad y buenos resultados en los compromisos Municipales</t>
  </si>
  <si>
    <t>(Total de platicas realizadas en 2023/ Total de platicas Planeadas para 2023)*100</t>
  </si>
  <si>
    <t xml:space="preserve">15  platicas </t>
  </si>
  <si>
    <t xml:space="preserve">Feria de prevencion a las cuales seamos invitados por otras dependencias,compartiendo tripticos y subvenir </t>
  </si>
  <si>
    <t>(Total de ferias de prevencion de 2023 / total de ferias de prevencion programadas de 2023 ) * 100</t>
  </si>
  <si>
    <t xml:space="preserve">Mediante en un control internio </t>
  </si>
  <si>
    <t>Indice del porcentaje en el indicador del compromiso municipal</t>
  </si>
  <si>
    <t xml:space="preserve">Resultados en el sistema Sispec, mensulmente </t>
  </si>
  <si>
    <t>Resultados por parte del SISPEG</t>
  </si>
  <si>
    <t>Resultado por parte del SISPEG</t>
  </si>
  <si>
    <t xml:space="preserve">Supervision por el personal administrativo en las fallas que se presente en el llenado y cierre de los reportes que se ingresan a la linea de Emergencias
</t>
  </si>
  <si>
    <t>(Total de Fallas de llenado en el 2023/ total de fallas del llenado en el 2022)-1 *100</t>
  </si>
  <si>
    <t>Mediante el sistema SISPEG</t>
  </si>
  <si>
    <t xml:space="preserve">Realizar mensualmente una reunion con el personal de la Jefatura. </t>
  </si>
  <si>
    <t>(Total de reuniones del 2023/ total de reuniones programadas) * 100</t>
  </si>
  <si>
    <t xml:space="preserve">Vigilancia Cctv en puntos importantes. </t>
  </si>
  <si>
    <t>realizacion de  proyectos y presentarlos ante el ayuntamiento</t>
  </si>
  <si>
    <t>Aprobado por Presidencia Municipal ( 50% )</t>
  </si>
  <si>
    <t>Aprobado por Presidencia Municipal (50% )</t>
  </si>
  <si>
    <t>E000307</t>
  </si>
  <si>
    <t>PLANEACIÓN Y ORDENAMIENTO TERRITORIAL MUNICIPAL</t>
  </si>
  <si>
    <t>2,2,1</t>
  </si>
  <si>
    <t>DESARROLLO URBANO Y ORDENAMIENTO TERRITORIAL</t>
  </si>
  <si>
    <t>CONTRIBUIR MEDIANTE ASAMBLEAS ENTRE ESTADO Y MUNICIPIO PARA UN MEJOR DESARROLLO ORDENADO.</t>
  </si>
  <si>
    <t>CRECIMIENTO DEL DESARROLLO DEL MUNICIPIO /CANTIDAD DE POBLACIÓN PENDIENTE PARA EL DESARROLLO.</t>
  </si>
  <si>
    <t>(A/B) X 100</t>
  </si>
  <si>
    <t>(Crecimiento del desarrollo del municipio / Cantidad de población pendiente para el desarrollo) x 100</t>
  </si>
  <si>
    <t>Numérico</t>
  </si>
  <si>
    <t>Porcentaje</t>
  </si>
  <si>
    <t>IMPULSO DE REGULARIZACIÓN POR PARTE DEL MUNICIPIO Y LA CIUDADANIA EN PREDIOS.</t>
  </si>
  <si>
    <t>TOTAL DE TERRENOS Y VIVIENDAS REGULARIZADAS EN EL 2020 / TOTAL DE TERRENOS Y VIVIENDAS EN ESPERA DE REGULARIZACIÓN.</t>
  </si>
  <si>
    <t>(Total de terrenos y viviendas regularizadas en el 2020 / Total de terrenos y viviendas en espera de regularización) x 100</t>
  </si>
  <si>
    <t>Solicitudes</t>
  </si>
  <si>
    <t>COMPONENTE 01</t>
  </si>
  <si>
    <t>CALENDARIOS DE PROGRAMACIÓN Y PLANEACIÓN  DE SEGUIMIENTOS DE OBRA PARA UN MEJOR DESARROLLO.</t>
  </si>
  <si>
    <t>MEJORAMIENTO EN LA INFRAESTRUCTURA URBANA / RESTABLECIMIENTO DE ESPACIOS PÚBLICOS.</t>
  </si>
  <si>
    <t>(Mejoramiento en la infraestructura urbana / Restablecimiento de espacios públicos) x 100</t>
  </si>
  <si>
    <t>ACTIVIDAD 01</t>
  </si>
  <si>
    <t>SELECCIONAR PERSONAL CAPACITADO PARA LLEVAR A CABP UNA JEFATURA</t>
  </si>
  <si>
    <t>CONTAR CON UN TITULAR DE LA JEFATURA DE PLANEACIÓN.</t>
  </si>
  <si>
    <t>(Contar con un titular de la Jefatura de Planeación).</t>
  </si>
  <si>
    <t>Personal</t>
  </si>
  <si>
    <t>ACTIVIDAD 02</t>
  </si>
  <si>
    <t>RECEPCIÓN DE INFORMACIÓN PARA CREACIÓN DE DOCUMENTOS.</t>
  </si>
  <si>
    <t>ELABORACIÓN DEL PROGRAMA MUNICIPAL DE DESARROLLO URBANO Y ORDENAMIENTO ECOLOGICO TERRITORIAL DE CORTAZAR, GTO. / HABILITACIÓN DEL MANUAL DE PROCEDIMIENTOS DE LA DIRECCIÓN DE DESARROLLO URBANO Y ORDENAMIENTO TERRITORIAL DE CORTAZAR, GTO.</t>
  </si>
  <si>
    <t>(Elaboración del Programa Municipal de Desarrollo Urbano y Ordenamiento Ecologico Territorial de Cortazar, Gto. / Habilitación del Manual de Procedimientos de la Dirección de Desarrollo Urbano y Ordenamiento Territorial de Cortazar, Gto. ) x 100</t>
  </si>
  <si>
    <t>Documento</t>
  </si>
  <si>
    <t>ACTIVIDAD 03</t>
  </si>
  <si>
    <t>COLABORACIÓN CON PERSONAL DE SISTEMAS PARA SU PUBLICACIÓN EN LA WEB.</t>
  </si>
  <si>
    <t>PUBLICACIÓN DEL PMDUOET EN LA WEB DE MUNICIPIO / MEJORAS EN LOS PLANES, PROGRAMAS O REGLAMENTOS QUE COMPETEN A ESTA DIRECCIÓN.</t>
  </si>
  <si>
    <t>ATIVIDAD 03</t>
  </si>
  <si>
    <t>(Publicación del PMDUOET en la WEB del Municipio / Mejoras en los planes, programas o reglamentos que competen a esta Dirección) x 100</t>
  </si>
  <si>
    <t>Publicación</t>
  </si>
  <si>
    <t>COMPONENTE 02</t>
  </si>
  <si>
    <t>REVISIÓN Y VIGILANCIA EN CADA UNO DE LOS REGLAMENTOS COMPETENTES A ESTA DIRECCIÓN.</t>
  </si>
  <si>
    <t>PORCENTAJE DE REGLAMENTOS APLICADOS ESTE AÑO EN ESTA DIRECCIÓN / PORCENTAJE DE REGLAMENTOS APLICADOS EN EL AÑO ANTERIOR.</t>
  </si>
  <si>
    <t>(Porcentaje de reglamentos aplicados en este año por esta Dirección / Porcentaje de reglamentos aplicados en el año anterior) x 100</t>
  </si>
  <si>
    <t>RECAUDACIÓN DE INFORMACIÓN PARA FORTALECIMIENTO DE PLANES.</t>
  </si>
  <si>
    <t>LEYES, PLANES O REGLAMENTOS HABILITADOS PARA ESTE PERIODO 2018-2021 / LEYES, PLANES O REGLAMENTOS INHABILITADOS EN EL PERIODO ANTERIOR.</t>
  </si>
  <si>
    <t>(Leyes, planes o reglamentos para este periodo 2018-2021 / Leyes, planes o reglamentos inhabilitados en el periodo anterior) x 100</t>
  </si>
  <si>
    <t>SUPERVICIÓN FISICA Y DIGITAL PARA DAR CONTIUNUIDAD A LEYES Y REGLAMENTOS.</t>
  </si>
  <si>
    <t>CONTINUIDAD DE LEYES Y REGLAMENTOS APLICADOS POR ESTA DIRECCIÓN / IMPLEMENTACIÓN DE NUEVAS LEYES O REGLAMENTOS PARA BENEFICIO DE ESTA DIRECCIÓN.</t>
  </si>
  <si>
    <t>(Continuidad de leyes y reglamentos aplicados por esta Dirección / Implementación de nuevas leyes o reglamentos para beneficio de esta Dirección) x 100</t>
  </si>
  <si>
    <t>Aplicación</t>
  </si>
  <si>
    <t>COMPONENTE 03</t>
  </si>
  <si>
    <t>CONTROL Y VIGILANCIA FISICA EN LAS ZONAS A CUBRIR.</t>
  </si>
  <si>
    <t>PORCENTAJE DE ÁREAS SUPERVISADAS Y NOTIFICADAS ESTE AÑO / PORCENTAJE DE ÁREAS SUPERVISADAS Y NOTIFICADAS EL AÑO ANTERIOR.</t>
  </si>
  <si>
    <t>(Porcentaje de áreas supervisadas y notificadas este año / Porcentaje de áreas supervisadas y notificadas el año anterior) x 100</t>
  </si>
  <si>
    <t>ATENCIÓN Y SEGUIMIENTO A LA PAREAS CONTROLADAS POR ESTA DEPENDENCIA.</t>
  </si>
  <si>
    <t>EQUIPAMIENTO Y CAPACITACIONES OBTENIDAS ESTE AÑO PARA ESTA DIRECCIÓN / EQUIPAMIENTO Y CAPACITACIONES OBTENIDAS EL AÑO ANTERIOR.</t>
  </si>
  <si>
    <t>(Equipamiento y capacitaciones obtenidas este año para esta Dirección / Equipamiento y capacitaciones obtenidas en el año anterior) x 100</t>
  </si>
  <si>
    <t>Equipamiento</t>
  </si>
  <si>
    <t>PARTICIPACIÓN SOCIAL DE CADA UNO DE LOS FUNCIONARIOS PUBLICOS.</t>
  </si>
  <si>
    <t>CALIDAD DE SERVICIO MOSTRADO POR EL PERSONAL DEL DEPARTAMENTO A LA CIUDADANIA / OBTENCIÓN DE MAYOR SERVICIO Y ATENCIÓN A LA CIUDADANIA.</t>
  </si>
  <si>
    <t>(Calidad de servicio mostrado por el personal del departamento a la ciudadania / Obtención de mayor servicio y atención ciudadana) x 100</t>
  </si>
  <si>
    <t>REVISIÓN Y VIGILANCIA ESTADISTICA DEL MUNICIPIO.</t>
  </si>
  <si>
    <t>CREACIÓN DE UN BANCO DE INFORMACIÓN ESTADISTICA / CREACIÓN DE UN BANCO DE PLANEACIÓN URBANA.</t>
  </si>
  <si>
    <t>(Creación de banco de información estadistica / Creación de banco de planeación urbana) x 100</t>
  </si>
  <si>
    <t>COMPONENTE 04</t>
  </si>
  <si>
    <t>REVISIÓN Y VIGILANCIA EN CADA UNO DE LOS REGLAMENTOS COMPETENTES A ESTA DIRECCIÓN PARA DAR AMPLITUD A NUEVOS DOCUMENTOS.</t>
  </si>
  <si>
    <t>CREACIÓN DEL PLAN DE DESARROLLO MUNICIPAL / APORTACIÓN DEL PLAN DE DESARROLLO MUNICIPAL A OTROS MUNICIPIOS.</t>
  </si>
  <si>
    <t>(Creación del Plan de Desarrollo Municipal / Aportación del Plan de Desarrollo Municipal a otros Municipios.) x 100</t>
  </si>
  <si>
    <t>PARTICIPACIÓN PUBLICA ENTRE SERVIDORES PUBLICOS.</t>
  </si>
  <si>
    <t>SESIÓN ENTRE PERSONAL DEL H. AYUNTAMIENTO PARA LA IMPLEMENTACIÓN DEL PLAN DE DESARROLLO MUNICIPAL.</t>
  </si>
  <si>
    <t>(Sesión entre el personal del H. Ayuntamiento para la implementación del Plan de Desarrollo Municipal.)</t>
  </si>
  <si>
    <t>COLABORACIÓN CON PERSONAL DE OTRAS DEPENDENCIAS COMO COMUNICACIÓN SOCIAL PARA SU PUBLICACIÓN EN PAGINA WEB.</t>
  </si>
  <si>
    <t>COLOCACIÓN DEL PLAN DE DESARROLLO MUNICIPAL EN LA PÁGINA WEB DEL MUNICIPIO.</t>
  </si>
  <si>
    <t>(Colocación del Plan de Desarrollo Municipal en la página WEB del Municipio.)</t>
  </si>
  <si>
    <t>E051</t>
  </si>
  <si>
    <t>ARTE,CULTURA,EDUCACION Y JUVENTUD.</t>
  </si>
  <si>
    <t>2,4,2</t>
  </si>
  <si>
    <t>ARTE Y CULTURA.</t>
  </si>
  <si>
    <t>SI.</t>
  </si>
  <si>
    <t>FIN.</t>
  </si>
  <si>
    <t xml:space="preserve"> DESARROLLO  SOCIAL,HUMANO  Y DE IDENTIDAD CULTURAL EN EL MUNICIPIO</t>
  </si>
  <si>
    <t>PROGRAMA DE DESARROLLO INTEGRAL Y ARTISTICO.</t>
  </si>
  <si>
    <t>PROGRAMA DE DESARROLLO INTEGRAL Y ARTISTICO</t>
  </si>
  <si>
    <t>1 PORCENTUAL</t>
  </si>
  <si>
    <t>PROPOSITO.</t>
  </si>
  <si>
    <t>interes de la ciudadania  por rescatar, preservar y promover el patrimonio cultural y de identidad de nuestro municipio. AUMENTO</t>
  </si>
  <si>
    <t>(CANTIDAD DE PERSONAS QUE PARTICIPAN EN LAS ENCUESTAS, EXPOSICIONES Y  PUBLICACIONES/ CANTIDAD DE PERSONAS PLANEADAS)*100</t>
  </si>
  <si>
    <t>CANTIDAD DE PERSONAS QUE PARTICIPAN EN LAS ENCUESTAS, EXPOSICIONES Y  PUBLICACIONES</t>
  </si>
  <si>
    <t>CANTIDAD DE PERSONAS QUE PARTICIPAN EN LOS EVENTOS CULTURALES</t>
  </si>
  <si>
    <t>CANTIDAD DE PERSONAS PLANEADAS*100</t>
  </si>
  <si>
    <t>COMPONENTE (1)</t>
  </si>
  <si>
    <t>participación de adolecentes y adultos, en los talleres artisticos y de verano.</t>
  </si>
  <si>
    <t>(PROGRAMA DE EXPRESIONES REALIZADAS DURANTE EL AÑO / PROGRAMAS PLANEADOS)*100</t>
  </si>
  <si>
    <t>PROGRAMA DE EXPRESIONES REALIZADAS DURANTE EL AÑO</t>
  </si>
  <si>
    <t>20% TALLERES,CURSOS Y CHARLAS DEL AÑO ACTUAL</t>
  </si>
  <si>
    <t>PROGRAMAS PLANEADOS*100</t>
  </si>
  <si>
    <t>ACTIVIDAD (1.1)</t>
  </si>
  <si>
    <t>Talleres semestrales y de verano con estratégia de inclusión para todas las edades.</t>
  </si>
  <si>
    <t>(CANTIDAD DE TALLERES DURANTE EL AÑO/ CANTIDAD DE TALLERES PLANEADOS)*100</t>
  </si>
  <si>
    <t>CANTIDAD DE TALLERES DURANTE ELAÑO</t>
  </si>
  <si>
    <t>CANTIDAD DE TALLERES DURANTE EL AÑO</t>
  </si>
  <si>
    <t>CANTIDAD DE TALLERES PLANEADOS*100</t>
  </si>
  <si>
    <t>COMPONENTE (2)</t>
  </si>
  <si>
    <t xml:space="preserve"> asistencia hacia el centro cultural.</t>
  </si>
  <si>
    <t xml:space="preserve">GESTION Y VINCULACION CON LOS ARTISTAS </t>
  </si>
  <si>
    <t>GESTION Y VINCULACION CON LOS ARTISTAS</t>
  </si>
  <si>
    <t>50 EVENTOS ARTISTICOS</t>
  </si>
  <si>
    <t>CANTIDAD DE EVENTOS</t>
  </si>
  <si>
    <t>EVENTOS</t>
  </si>
  <si>
    <t>ARTE Y CULTURA</t>
  </si>
  <si>
    <t>ACTIVIDAD (2.1)</t>
  </si>
  <si>
    <t xml:space="preserve">eventos que generen interes en la gente.  </t>
  </si>
  <si>
    <t>GESTION Y VINCULACION CON LOS ARTISTAS INTERNACIONALES Y NACIONALES</t>
  </si>
  <si>
    <t>10 EVENTOS ARTISTICOS</t>
  </si>
  <si>
    <t>ACTIVIDAD (2.2)</t>
  </si>
  <si>
    <t>buscar la participación de artistas locales,regionales y nacionales.</t>
  </si>
  <si>
    <t>(GESTIONES REALIZADAS CON LOS ARTISTAS DURANTE EL AÑO/ GESTIONES PLANEADAS)*100</t>
  </si>
  <si>
    <t>ACTIVIDAD (1.2)</t>
  </si>
  <si>
    <t>GESTIONES REALIZADAS CON LOS ARTISTAS DURANTE EL AÑO</t>
  </si>
  <si>
    <t>(GESTIONES REALIZADAS CON LOS ARTISTAS DURANTE EL AÑO/ GESTIONES PLANEADAS)</t>
  </si>
  <si>
    <t>GESTIONES PLANEADAS</t>
  </si>
  <si>
    <t>COMPONENTE (3)</t>
  </si>
  <si>
    <t>espacios, plataformas de difusión y promoción de los talentos artísticos del municipio en todas las bellas artes.</t>
  </si>
  <si>
    <t>(CANTIDAD DE ESPACIOS,PLATAFORMAS DE DIFUSION Y PROMOCION  QUE SE UTILIZARON  EN EL AÑO/  PLANEADOS)*100</t>
  </si>
  <si>
    <t>CANTIDAD DE ESPACIOS,PLATAFORMAS DE DIFUSION Y PROMOCION  QUE SE UTILIZARON  EN EL AÑO</t>
  </si>
  <si>
    <t>CANTIDAD DE ESPACIOS Y PLATAFORMAS UTILIZADOS Y REALIZADOS AL AÑO</t>
  </si>
  <si>
    <t>PARTICIPANTES PLANEADOS)*100</t>
  </si>
  <si>
    <t>ACTIVIDAD (3.1)</t>
  </si>
  <si>
    <t xml:space="preserve"> conocimiento de la poblacion sobre los talentos y eventos artisticos  que existen en el municipio</t>
  </si>
  <si>
    <t>(CANTIDAD DE PERSONAS QUE PARTICIPAN EN LOS EVENTOS CULTURALES/CANTIDAD DE PERSONAS PLANEADA)*100</t>
  </si>
  <si>
    <t>ACTIVIDAD(3.1)</t>
  </si>
  <si>
    <t>ACTIVIDAD (3.2)</t>
  </si>
  <si>
    <t xml:space="preserve">uso de  páginas oficiales, espacios y plataformas para la difusion y promocion de talentos y eventos. </t>
  </si>
  <si>
    <t>CANTIDAD DE ESPACIOS Y EQUIPO EN EL AÑO</t>
  </si>
  <si>
    <t>CANTIDAD PLANEADA*100</t>
  </si>
  <si>
    <t>COMPONENTE (4)</t>
  </si>
  <si>
    <t>difusion de  informacion sobre todas las tradiciones del municipio.</t>
  </si>
  <si>
    <t xml:space="preserve">(CANTIDAD DE PUBLICIDAD PARA DIFUSION DE INFORMACION/CANTIDAD PLANEADA)*100 </t>
  </si>
  <si>
    <t>CANTIDAD DE PUBLICIDAD PARA DIFUSION DE INFORMACION</t>
  </si>
  <si>
    <t>Cantidad de personas que entran a los recorridos virtuales en el año</t>
  </si>
  <si>
    <t>ACTIVIDAD (4.1)</t>
  </si>
  <si>
    <t>rescate de  las tradiciones del municipio</t>
  </si>
  <si>
    <t>PROGRAMA DE  RESCATE, PRESERVACION, ACRECENTAMIENTO, PROMOCION Y DIFUSION  DEL  PATRIMONIO CULTURAL, SOCIAL, ARTISTICO, DE IDENTIDAD E HISTORICO DEL MUNICIPIO</t>
  </si>
  <si>
    <t>cantidad de eventos realizados en las paginas oficiales</t>
  </si>
  <si>
    <t>E084</t>
  </si>
  <si>
    <t>MERCADO PUBLICO EFICIENTE</t>
  </si>
  <si>
    <t>MERCADO PUBLICO MUNICIPAL</t>
  </si>
  <si>
    <t xml:space="preserve">CONTRIBUIR AL DESARROLLO DEL COMERCIO EN EL MUNICIPIO PONIENDO A DISPOSICIÓN MERCADOS CON ESPACIOS Y SERVICIOS ADECUADOS A COMERCIANTES Y COMPRADORES. </t>
  </si>
  <si>
    <t>PORCENTAJE DE SATISFACCIÓN DE LOS USUARIOS.</t>
  </si>
  <si>
    <t xml:space="preserve">NUMERO DE USUARIOS ENCUESTADOS QUE EXPRESARON SATISFACCIÓN CON EL SERVICIO RECIBIDO </t>
  </si>
  <si>
    <t>70% DE USUARIOS ENCUESTADOS QUE EXPRESARON SATISFACCIÓN CON EL SERVICIO RECIBIDO</t>
  </si>
  <si>
    <t>LOS COMERCIANTES,  COMPRADORES ADEMAS DE LOS  USUARIOS DE LOS MERCADOS PÚBLICOS DISPONEN DE ESPACIOS CON SERVICIOS ADECUADOS PARA EL DESARROLLO DE SUS ACTIVIDADES.</t>
  </si>
  <si>
    <t>DISPOSICIONES ADMINISTRATIVAS Y REGLAMENTOS VIGENTES</t>
  </si>
  <si>
    <t>REGLAMENTO DE DISPOSICIONES ACTUALIZADO</t>
  </si>
  <si>
    <t>1 REGLAMENTO Y DISPOSICIONES ADMINISTRATIVAS ACTUALIZADA</t>
  </si>
  <si>
    <t>REGLAMENTO</t>
  </si>
  <si>
    <t>LOS COMERCIANTES  ASI COMO LOS CLIENTES CUENTAN CON MERCADO, INCLUIDOS  SERVICIOS ADECUADOS.</t>
  </si>
  <si>
    <t>PORCENTAJE DE ESPACIOS OCUPADOS.</t>
  </si>
  <si>
    <t>NÚMERO DE ESPACIOS OCUPADOS EN EL PERIODO DE ENERO A SEPTIEMBRE 2023</t>
  </si>
  <si>
    <t>90%  DE ESPACIOS OCUPADOS EN EL PERIODO</t>
  </si>
  <si>
    <t>FORTALECIMIENTO DE LA HACIENDA PUBLICA MUNICIPAL</t>
  </si>
  <si>
    <t>INDICE DE VARIACION EN EL MONTO DE LA RECAUDACION.</t>
  </si>
  <si>
    <t>INGRESOS RECAUDADOS EN EL AÑO 2023   COMPARARADO CON LO RECAUDADO EN EL 2022</t>
  </si>
  <si>
    <t>INCREMENTO DEL 4%</t>
  </si>
  <si>
    <t>ACTUALIZAR LA NOMENCLATURA DE LOS LOCALES EN LOS MERCADOS PÚBLICOS MUNICIPALES, CON LA FINALIDAD DE GUARDAR UN ORDEN DE LOCALES AL INTERIOR DE ESTOS.</t>
  </si>
  <si>
    <t>PORCENTAJE DE LOCALES REGULARIZADOS</t>
  </si>
  <si>
    <t xml:space="preserve">CANTIDAD DE LOCALES REGULARIZADOS </t>
  </si>
  <si>
    <t>99.5%  DE LOCALES REGULARIZADOS.</t>
  </si>
  <si>
    <t>G</t>
  </si>
  <si>
    <t>G001</t>
  </si>
  <si>
    <t>Actividades destinadas a la reglamentacion, verificacion e inspeccion de las actividades economicas y de los agentes del sector privado, social y publica</t>
  </si>
  <si>
    <t>2.2.7,    2.2.6,   2.2.1</t>
  </si>
  <si>
    <t>DIRECCION DE OBRAS PUBLICAS</t>
  </si>
  <si>
    <t xml:space="preserve">Correcta gestión de presupuesto para terminación de obras </t>
  </si>
  <si>
    <t>cantidad de gestiones aprobadas/cantidad de gestiones realizadas *100</t>
  </si>
  <si>
    <t>GESTIONES APROBADAS</t>
  </si>
  <si>
    <t xml:space="preserve">Bajo número de obras publicas con retraso   en la cabecera municipal </t>
  </si>
  <si>
    <t>cantidad de obras ejecutadas/cantidad de obras proyectadas *100</t>
  </si>
  <si>
    <t>TERMINACION DE OBRAS EN TIEMPO</t>
  </si>
  <si>
    <t xml:space="preserve">Buena supervisión de obras publicas </t>
  </si>
  <si>
    <t>(total de obras cumplidas en tiempo y forma /total de obras establecidas con su fecha de terminación )*100</t>
  </si>
  <si>
    <t xml:space="preserve"> Cumplimiento de proyectos ejecutivos planeados </t>
  </si>
  <si>
    <t>(total de proyectos realizado/ total de proyectos planeados)*100</t>
  </si>
  <si>
    <t>TOTAL DE PROYECTOS REALIZADOS</t>
  </si>
  <si>
    <t xml:space="preserve">Suficiente personal para realizar los análisis necesarios para gestionar recursos para el inicio de construcción de las obras </t>
  </si>
  <si>
    <t>(Total de capacitaciones realizadas / total de capacitaciones planeadas) *100</t>
  </si>
  <si>
    <t>CAPACITACIONES REALIZADAS</t>
  </si>
  <si>
    <t xml:space="preserve">Buena gestión de recursos para zonas donde se cuente con mas beneficiarios </t>
  </si>
  <si>
    <t>(Total de zonas beneficiadas / total de zonas planificadas) *100</t>
  </si>
  <si>
    <t>TOTAL DE ZONAS BENEFICIADAS</t>
  </si>
  <si>
    <t>Buena difusión al solicitar  información de los programas sociales del municipio.</t>
  </si>
  <si>
    <t>Total de acciones de promoción /programados  *100</t>
  </si>
  <si>
    <t>TOTAL DE PROYECTOS PROMOCIONADOS</t>
  </si>
  <si>
    <t>Excelente seguimiento a programas de obra mediante redes sociales.</t>
  </si>
  <si>
    <t>Total de acciones de publicitadas /Total de acciones programados / *100</t>
  </si>
  <si>
    <t>TOTAL DE ACCIONES DE DIFUSION</t>
  </si>
  <si>
    <t>TOTAL DE ACCIONES DE PROMOCION</t>
  </si>
  <si>
    <t>Cierre puntual de documentación.</t>
  </si>
  <si>
    <t>Total de acciones de cierre  *100</t>
  </si>
  <si>
    <t>(A)*100</t>
  </si>
  <si>
    <t>TOTAL DE PROYECTOS CERRADOS</t>
  </si>
  <si>
    <t>G001, M001, K014</t>
  </si>
  <si>
    <t>Regulación, supervisión y aplicación de las políticas públicas en materia agropecuaria, acuícola y pesquera/ Actividades de apoyo administrativo / Otros proyectos de infraestructura social.</t>
  </si>
  <si>
    <t>3,2,1</t>
  </si>
  <si>
    <t xml:space="preserve">DIRECCION DE DESARROLLO AGOPECUARIO Y RURAL </t>
  </si>
  <si>
    <t xml:space="preserve">SE REDUJO LOS INDICES DE NECESIDAD DE LAS COMUNIDADES EN LAS UNIDADES  DE PRODUCCION </t>
  </si>
  <si>
    <t xml:space="preserve">PROGRMAS, APOYOS Y BENEFICIOS A LOS HABITANTES RURALES </t>
  </si>
  <si>
    <t>(PROGRAMAS,APOYOS Y BENEFICIOS PARA LOS HABITANTES RURALES)*100</t>
  </si>
  <si>
    <t xml:space="preserve">PRODUCTORES AGRICOLAS EN LAS COMUNIDADES DEL MUNICIPIO </t>
  </si>
  <si>
    <t xml:space="preserve">FORMULA EN BASE A HABITANTES POR APOYO EN BENEFICIO </t>
  </si>
  <si>
    <t>EJECUCION DE PROYECTOS DE LOS SERVICIOS BASICOS NECESARIOS  EN LAS COMUNIDADES</t>
  </si>
  <si>
    <t>INFRETRUCTURA, ORGANIZACIÓN Y PRODUCCION AGROPECUARIA EN EL AÑO</t>
  </si>
  <si>
    <t>(INFRETRUCTURA, ORGANIZACIÓN Y PRODUCCION AGROPECUARIA EN EL AÑO/ INFRESTRUCTURA , ORGANIZACIÓN Y PRODUCCION AGROPECUARIA EN EL AÑO ANTERIOR)*100</t>
  </si>
  <si>
    <t>APOYO PARA PRUDUCTORES</t>
  </si>
  <si>
    <t xml:space="preserve">FORMULA EN GESTION DE PROGRMAS QUE SE LLEVAN A CABO EN EL AÑO </t>
  </si>
  <si>
    <t>PROGRAMAS DE APOYO DE INFRESTRUCTURA BASICA RURAL</t>
  </si>
  <si>
    <t xml:space="preserve">INFRAESTRUCTURA BASICA RURAL </t>
  </si>
  <si>
    <t>(A/B)1*100</t>
  </si>
  <si>
    <t>(TOTAL DE PROGRAMAS APOYADOS/TOTAL DE PROGRAMAS IMPLEMENTADOS )*100</t>
  </si>
  <si>
    <t>BENEFICIARIOS RURALES PARA UNA MEJOR CALIDAD DE VIDA</t>
  </si>
  <si>
    <t xml:space="preserve">TOTAL DE PROGRAMA EN APOYO PARA LOS BENEFICIARIOS RURALES EN CUANTO PROGRMAS SOCIALES </t>
  </si>
  <si>
    <t>COORDINACIÓN, GESTION Y PROCESOS ENTRE GOBIERNO MUNICIPAL, ESTATAL Y FEDERAL</t>
  </si>
  <si>
    <t>COORDINACION,GESTION Y PROCESOS ADMINISTRATIVOS</t>
  </si>
  <si>
    <t>(TOTAL DE GESTIONES CON CONVENIOS Y ACUERDOS REALIZADOS/TOTLA DE PROCESOS RELIZADOS)*100</t>
  </si>
  <si>
    <t xml:space="preserve">APOYO DE PROCESOS ADMINISTRATIVOS </t>
  </si>
  <si>
    <t xml:space="preserve">FORMILA EN BASE AL TOTAL DE TIEMPO DE GESTION DE CONVENIOS </t>
  </si>
  <si>
    <t>EJECUCION DE PROYECTOS DE INFRESTRUCTURA EN LAS COMUNIDADES RURALES</t>
  </si>
  <si>
    <t xml:space="preserve">EJECUCION DE PROYECTOS DE INFRAESTURCTURA </t>
  </si>
  <si>
    <t>(TOTAL DE PROYECTOS PLANEADOS/TOTAL DE PROYECTOS REALIZADOS)*100</t>
  </si>
  <si>
    <t>INFRAESTRUCUTRA RURAL</t>
  </si>
  <si>
    <t xml:space="preserve">FORMULA DE PROYECTOS DE INFRAESTRUCTURA BASICA DE PRORIDAD </t>
  </si>
  <si>
    <t xml:space="preserve">PROGRAMAS DE APOYO DE INFRESTRUCTURA AGRICOLA RURAL </t>
  </si>
  <si>
    <t>PROGRMAS CAMINOS SACA-COSECHAS</t>
  </si>
  <si>
    <t>(TOTAL DE PROGRAMAS AGRICOLAS INTEGRADOS/TOTAL DE PROGRAMAS AGRICOLAS IMPLEMENTADOS)1*100</t>
  </si>
  <si>
    <t xml:space="preserve">APOYO PARA FACIL ACCESO A LAS ZONAS DE TANSITO AGRICOLA </t>
  </si>
  <si>
    <t>FORMULA EN BASE A TOTAL DE PROGRAMAS DE INFRAESTRUCTURA DE ACCESO A ZONA CULTIVO</t>
  </si>
  <si>
    <t xml:space="preserve">ACTIVIDADES DE ORIENTACION A PRODUCTORES AGRICOLAS </t>
  </si>
  <si>
    <t>APOYO DE ACESORAMIENTO AGRICOLA</t>
  </si>
  <si>
    <t>(TOTAL DE REUNIONES REALIZADAS/TOTAL DE PRODUCTORES INSCRITOS EN EL PROGRAMA)1*100</t>
  </si>
  <si>
    <t xml:space="preserve">REUNIONES PARA EL INFORMACION DE  EL DESEMPEÑO </t>
  </si>
  <si>
    <t xml:space="preserve">FORMULA EN BASE A TOTAL DE REUNIONES INFORMATIVAS PARA UN MEJOR DESEMPEÑO AGRICOLA </t>
  </si>
  <si>
    <t>G001, M001, K015</t>
  </si>
  <si>
    <t>3,2,2</t>
  </si>
  <si>
    <t xml:space="preserve">PROGRAMA DE BORDERIA </t>
  </si>
  <si>
    <t>APOYO DE PROGRAMA BORDERIA PARA LA CAPTACION DE AGUA</t>
  </si>
  <si>
    <t>(A/B)*101</t>
  </si>
  <si>
    <t>(TOTAL DE BENEFICARIOS / TOTAL DE HORAS TABAJADAS)1*101</t>
  </si>
  <si>
    <t>FORMULA EN BASE A TOTAL DE BENEFIARIOS ADCRITOS AL PROGRAMA Y HORAS TRABAJADAS</t>
  </si>
  <si>
    <t>PRGRAMAS Y APOYOS A LOS AGRICULTORES BENEFICIARIOS</t>
  </si>
  <si>
    <t>PROGRMAS ALTERNATIVOS</t>
  </si>
  <si>
    <t>(TOTAL DE PROGRAMAS Y APOYOS /TOTAL DE PROGRAMAS Y APOYOS IMPLEMENTADOS )*100</t>
  </si>
  <si>
    <t xml:space="preserve">APOYOS DE INFORMACION DE GESTION DE PROGRAMAS ALTERNATIVOS </t>
  </si>
  <si>
    <t>APOYO DE GESTION DE PROGRAMAS ALTERNATIVOS SOCIALES Y AGRICOLAS</t>
  </si>
  <si>
    <t xml:space="preserve">REUNIONES Y CAPACITACIONES NEGADAS POR PARTE DE SECTOR SALUD POR CONTINGENCIA   </t>
  </si>
  <si>
    <t xml:space="preserve">APOYO DE INFORMACION </t>
  </si>
  <si>
    <t>(TOTAL DE REUNIONES REALIZADAS/TOTAL DE CAPACITACIONES )1*100</t>
  </si>
  <si>
    <t xml:space="preserve">APOYO EN REUNIONES Y APOYOS ADMINISTRATIVOS AGUA RURAL </t>
  </si>
  <si>
    <t xml:space="preserve"> EN BASE DE REUNIONES CON COMITES DE AGUA POTABLE, DELEGADOS PARA INFORMACION DE APOYOS </t>
  </si>
  <si>
    <t xml:space="preserve">IMPLEMENTOS MANUALES  Y PROCEDIMIENTOS BAJO NORMATIVA DE GOBIERNO </t>
  </si>
  <si>
    <t xml:space="preserve">PROGRMAS PARA TECNIFICACION DEL CAMPO </t>
  </si>
  <si>
    <t xml:space="preserve">(TOTAL DE PROCESOS MANUALES/TOTAL PROCESOS ELABORADOS )1*100 </t>
  </si>
  <si>
    <t xml:space="preserve">BENEFICIARIOS RURALES TECTIFICACION DEL CAMPO </t>
  </si>
  <si>
    <t xml:space="preserve">FORMULA EN BASE A BENEFICIARIOS INSCRITOS Y APOYO EN PROCESOS DE GESTION </t>
  </si>
  <si>
    <t xml:space="preserve">EJECUCION DE PROCESOS DE PROYECTOS DE DESARROLLO EN EL MUNICIPIO </t>
  </si>
  <si>
    <t xml:space="preserve">PROCESOS ADMINISTRATIVOS </t>
  </si>
  <si>
    <t>(NUMERO DE PERSONAS INTEGRADAS EN EL PROGRAMA/NUMERO DE PERSONAS BENEFICIADAS EN EL PROGRAMA)1*100</t>
  </si>
  <si>
    <t xml:space="preserve">PROCESOS ADMINISTRATIVOS  </t>
  </si>
  <si>
    <t>FORMULA DE PROCESOS DE ADMINISTRACION GESTION Y EJECUCION DE PROGRMAS RURALES</t>
  </si>
  <si>
    <t>PROGRAMA DE FERTILIZANTE 2023</t>
  </si>
  <si>
    <t xml:space="preserve">APOYO AGRICOLA A BAJO COSTO </t>
  </si>
  <si>
    <t>(TOTAL DE PROSECOS ADMINISTRATIVOS /TOTAL DE DOCUMENTACION DE BENEFICIOARIOS APOYADOS )1*100</t>
  </si>
  <si>
    <t xml:space="preserve">APOYO ECONOMICO DE SEMILLA TEMPORALERA </t>
  </si>
  <si>
    <t xml:space="preserve">APOYO DE GESTION DE SEMILLA A BAJO COSTO Y DE BENEFICIARIOS INSCRITOS EN EL PROGRAMA </t>
  </si>
  <si>
    <t>G001, M001, K016</t>
  </si>
  <si>
    <t>3,2,3</t>
  </si>
  <si>
    <t>EXPO- GANADERA 2023</t>
  </si>
  <si>
    <t>TALLERES, CAPASITACIONES, EXPOSICION</t>
  </si>
  <si>
    <t>(TOTAL DE PROSECOS ADMINISTRATIVOS /TOTAL DE TALLERES Y CAPASITACIONES)1*101</t>
  </si>
  <si>
    <t>TALLERES, CURSOS Y EXPOSICIONES DE GANADO</t>
  </si>
  <si>
    <t xml:space="preserve">APOYO A ESCUELAS CON CURSOS, EXPOSCION Y TALLERES DE GANADERIA </t>
  </si>
  <si>
    <t>G001, M001, K017</t>
  </si>
  <si>
    <t>3,2,4</t>
  </si>
  <si>
    <t xml:space="preserve">COORDINACIÓN, GESTION Y PROCESOS ENTRE GOBIERNO MUNICIPAL, ESTATAL </t>
  </si>
  <si>
    <t>(A/B)1*101</t>
  </si>
  <si>
    <t>(TOTAL DE PROSECOS ADMINISTRATIVOS /BENEFICIARIOS DEL PROGAMA )1*102</t>
  </si>
  <si>
    <t>APOYO CON ADQUICISION DE GANADOR A BAJO COSTO</t>
  </si>
  <si>
    <t xml:space="preserve">APOYO EN GESTION PARA EL MEJORAMIENTO DE GANADOR </t>
  </si>
  <si>
    <t>E074</t>
  </si>
  <si>
    <t>ADMINISTRACION DE RECURSOS MATERIALES,HUMANOS E INFORMATICOS</t>
  </si>
  <si>
    <t>1,8,5</t>
  </si>
  <si>
    <t>OFICIALIA MAYOR</t>
  </si>
  <si>
    <t>Programa de desarrollo Organizaciona implementado en 2020</t>
  </si>
  <si>
    <t>contribuir a eficentar los servicios publicos que proporciona el municipio apoyados por una efectiva administracion de los recurso humano e informaticos</t>
  </si>
  <si>
    <t>Fin</t>
  </si>
  <si>
    <t>Programa de desarrollo implementado en 2020/total de las areas que conforman presidencia municipal</t>
  </si>
  <si>
    <t>convenios, circulares relativos a acciones de desarrollo organizacional</t>
  </si>
  <si>
    <t>100 de avance anual</t>
  </si>
  <si>
    <t>60% de avance anual</t>
  </si>
  <si>
    <t>Componente 1</t>
  </si>
  <si>
    <t>Que el personal de la presidencia municipal de cortazar gto este capacitadio en varios aspectos para el trabajo como temas que sirvan para especializarce en el trabajo</t>
  </si>
  <si>
    <t>total del persona capacitado</t>
  </si>
  <si>
    <t>actividad 1</t>
  </si>
  <si>
    <t>Total del personal capacitadio/total de personal de presidencia municipal*100</t>
  </si>
  <si>
    <t>personal que labora en presidencia y evidencias de la capacitacion otorgada</t>
  </si>
  <si>
    <t>100% avance anual</t>
  </si>
  <si>
    <t>70% avance anual</t>
  </si>
  <si>
    <t>componente 1</t>
  </si>
  <si>
    <t>Las areas cuenta con un manual de procesos actualizados</t>
  </si>
  <si>
    <t>Porcentaje de manuales de procesos actualizados</t>
  </si>
  <si>
    <t>total de areas de presidencia municipal/manuales de procecimient actualizados por mes *100</t>
  </si>
  <si>
    <t xml:space="preserve">manuales de proceso que se entrega al area de oficialia mayor para su analisis </t>
  </si>
  <si>
    <t>Componente 2</t>
  </si>
  <si>
    <t>Personal de presidencia municipal</t>
  </si>
  <si>
    <t>Rotacion del personal</t>
  </si>
  <si>
    <t>cantidad de bajas del personal de presidencia municipal/cantidad de altas de presidencia municipal</t>
  </si>
  <si>
    <t>informacion de altas y bajas del area de oficialia mayor</t>
  </si>
  <si>
    <t>15% de rotacion anual</t>
  </si>
  <si>
    <t>10% de rotacion anual</t>
  </si>
  <si>
    <t>componente 2</t>
  </si>
  <si>
    <t>Numero de solicitudes concluidas y atendidas</t>
  </si>
  <si>
    <t>cantidad de solicitudes de empleo por mes/cantidad de solictudes atentidas</t>
  </si>
  <si>
    <t>solicitudes de empleo recibidas en el departamento de oficialia mayor</t>
  </si>
  <si>
    <t>100 % de atencion a las solicitudes recibidas anualmente</t>
  </si>
  <si>
    <t>80% de avance anual</t>
  </si>
  <si>
    <t>Componente 3</t>
  </si>
  <si>
    <t>Informatica</t>
  </si>
  <si>
    <t>equipo funcionado en condiciones optimas</t>
  </si>
  <si>
    <t>cantidad de equipos totales en presidencia municipal/ total de equipos funcionan</t>
  </si>
  <si>
    <t>equipos de computo funcionando</t>
  </si>
  <si>
    <t>100 % de equipos funcionando</t>
  </si>
  <si>
    <t>componente 3</t>
  </si>
  <si>
    <t>numero de procedimientos de mantenimiento preventivo y correctivo realizados</t>
  </si>
  <si>
    <t>cantidad de mantenimientos solicitados/ cantidad de mantenimietos realizados</t>
  </si>
  <si>
    <t>100% de servicios realizados</t>
  </si>
  <si>
    <t>E026</t>
  </si>
  <si>
    <t>CONTROL DE LA GESTION PUBLICA MUNICIPAL</t>
  </si>
  <si>
    <t>1,3,4</t>
  </si>
  <si>
    <t>CONTRALORIA  MUNICIPAL</t>
  </si>
  <si>
    <t xml:space="preserve">SI </t>
  </si>
  <si>
    <t xml:space="preserve">FIN </t>
  </si>
  <si>
    <t>CONTRIBUIR Y  COADYUVAR AL ADECUADO DESARROLLO DE LA ADMINISTRACIÓN PÚBLICA MUNICIPAL.</t>
  </si>
  <si>
    <t>DISMINUCION DEL NUMERO DE OBSERVACIONES EN EL EJERCICIO DEL RECURSO PUBLICO</t>
  </si>
  <si>
    <t>TOTAL DE OBSERVACIONES EN EL AÑO ACTUAL</t>
  </si>
  <si>
    <t xml:space="preserve"> -10%  DISMINUCION DEL NUMERO DE OBSERVACIONES EN EL EJERCICIO DEL RECURSO PUBLICO.</t>
  </si>
  <si>
    <t>PORCENTAJE OBSERVACIONES</t>
  </si>
  <si>
    <t>CONTRALORIA MUNICIPAL</t>
  </si>
  <si>
    <t>EL MUNICIPIO IMPLEMENTA  ACCIONES PREVENTIVAS, ASI COMO CORRECTIVAS EN MATERIA DE CONTROL INTERNO. GESTIÓN MUNICIPAL CON DESARROLLO ADMINISTRATIVO, EN ARAS DE EFICIENTAR LA TRANSPARENCIA ADEMAS DE LA RENDICIÓN DE CUENTAS DE LA ADMINISTRACIÓN PÚBLICA MUNICIPAL</t>
  </si>
  <si>
    <t>PORCENTAJE DE PROCEDIMIENTOS DE CONTROL INTERNO IMPLEMENTADOS</t>
  </si>
  <si>
    <t>NUMERO DE PROCEDIMIENTOS IMPLEMENTADOS</t>
  </si>
  <si>
    <t>100% PROCEDIMIENTOS DE CONTROL INTERNO IMPLEMENTADOS</t>
  </si>
  <si>
    <t xml:space="preserve">PORCENTAJE  </t>
  </si>
  <si>
    <t>COMPONETE 1</t>
  </si>
  <si>
    <t>SE IMPULSA LA PARTICIPACIÓN SOCIAL, QUEJAS, DENUNCIAS, CON RESOLUCION.</t>
  </si>
  <si>
    <t>INDICE DE QUEJAS CON RESOLUCION</t>
  </si>
  <si>
    <t>NUMERO DE QUEJAS CON RESOLUCION</t>
  </si>
  <si>
    <t>100% ÍNDICE DE QUEJAS CON RESOLUCIÓN</t>
  </si>
  <si>
    <t>ATENCIÓN Y SEGUIMIENTO A QUEJAS Y DENUNCIAS</t>
  </si>
  <si>
    <t>GRADO DE PARTICIPACION CIUDADANA</t>
  </si>
  <si>
    <t>TOTAL DE QUEJAS CON RESOLUCION EN AÑO ACTUAL VS QUEJAS AÑO ANTERIOR</t>
  </si>
  <si>
    <t>100% GRADO DE PARTICIPACIÓN CIUDADANA</t>
  </si>
  <si>
    <t>RECEPCIÓN, REGISTRO, CONTROL, ANÁLISIS CON LA VERIFICACIÓN DE LA INFORMACIÓN PATRIMONIAL DE LOS SERVIDORES PÚBLICOS MUNICIPALES OBLIGADOS A DECLARAR, CONFORME A LA LEGISLACIÓN APLICABLE.</t>
  </si>
  <si>
    <t>PORCENTAJE  DE SERVIDORES PUBLICOS QUE REALIZARON SU DECLARACION PATRIMONIAL</t>
  </si>
  <si>
    <t>NUMERO DE SERVIDORES PUBLICOS QUE REALIZARON SU DECLARACION VS TOTAL SERVIDORES PUBLICOS OBLIGADOS A DECLARAR</t>
  </si>
  <si>
    <t>100%  DE SERVIDORES PUBLICOS  QUE REALIZARON SU DECLARACION PATRIMONIAL.</t>
  </si>
  <si>
    <t>CALENDARIO DONDE SE ESTABLECEN LAS FECHAS EN LAS CUALES LOS SERVIDORES PÚBLICOS OBLIGADOS A DECLARAR, DEBERAN PRESENTARLA DE ACUERDO A LA LEGISLACION APLICABLE</t>
  </si>
  <si>
    <t>PORCENTAJE DE DECLARACIONES PATRIMONIALES RECIBIDAS EN TIEMPO</t>
  </si>
  <si>
    <t>NUMERO DE DECLARACIONES PATRIMONIALES RECIBIDAS EN TIEMPO ACORDE CON LAS DISPOSICIONES VS TOTAL DE DECLARACIONES</t>
  </si>
  <si>
    <t>100%  DECLARACIONES PATRIMONIALES RECIBIDAS EN TIEMPO.</t>
  </si>
  <si>
    <t>SUPERVISIÓN FÍSICA, ADEMAS DE  DOCUMENTAL DE LAS OBRAS PÚBLICAS DEL MUNICIPIO .</t>
  </si>
  <si>
    <t>NUMERO DE OBRAS SUPERVISADAS</t>
  </si>
  <si>
    <t>NUMERO DE OBRAS SUPERVISADAS DURANTE EL AÑO ACTUAL</t>
  </si>
  <si>
    <t xml:space="preserve"> OBRAS SUPERVISADAS DURANTE EL AÑO</t>
  </si>
  <si>
    <t>OBRAS SUPERVISADAS DURANTE EL AÑO</t>
  </si>
  <si>
    <t>OBRAS</t>
  </si>
  <si>
    <t>REVISION Y VIGILANCIA FÍSICA DURANTE EL PROCESO DE EJECUCION HASTA SU ENTREGA, DE  LAS OBRAS CONTRATADAS POR EL MUNICIPIO, EJECUTADAS.</t>
  </si>
  <si>
    <t>PORCENTAJE DE OBSERVACIONES EMITIDAS Y SOLVENTADAS.</t>
  </si>
  <si>
    <t>NUMERO DE OBSERVACIONES SOLVENTADAS</t>
  </si>
  <si>
    <t>100% OBSERVACIONES EMITIDAS Y SOLVENTADAS.</t>
  </si>
  <si>
    <t>REALIZAR  VISITAS Y AUDITORIAS PERIODICAS A LAS DEPENDENCIAS Y ENTIDADES DE LA ADMINISTRACION PUBLICA MUNICIPAL</t>
  </si>
  <si>
    <t>NUMERO DE VISITAS Y AUDITORIAS REALIZADAS</t>
  </si>
  <si>
    <t>NUMERO DE VISITAS Y AUDITORIAS REALIZADAS DURANTE EL AÑO ACTUAL</t>
  </si>
  <si>
    <t>60 VISITAS Y 10 AUDITORIAS RALIZADAS DURANTE EL AÑO</t>
  </si>
  <si>
    <t>VISITAS Y AUDITORIAS RALIZADAS DURANTE EL AÑO</t>
  </si>
  <si>
    <t>VISITAS Y AUDITORIAS</t>
  </si>
  <si>
    <t>REVISION Y VIGILANCIA DEL DESARROLLO ADMINISTRTIVO DE LAS DEPENDENCIAS Y ENTIDADES DE LA ADMINISTRACION PUBLICA</t>
  </si>
  <si>
    <t>NUMERO DE OBSEVACIONES SOLVENTADAS</t>
  </si>
  <si>
    <t>E0030</t>
  </si>
  <si>
    <t>PREVENCION Y SUPERVISION DEL CUIDADO DEL MEDIO AMBIENTE</t>
  </si>
  <si>
    <t>2.1.6</t>
  </si>
  <si>
    <t>JEFATURA DE MEDIO AMBIENTE</t>
  </si>
  <si>
    <t>MEJORAR LA CULTURA Y VALORES DE LA CUIADANIA ENTRE LOS 12 A LOS 45 AÑOS, PARA CUIDAR, PROTEGER Y RESGUARDAR EL MEDIO AMBIENTE.</t>
  </si>
  <si>
    <t xml:space="preserve">PROGRAMA DE MEDIO AMBIENTE </t>
  </si>
  <si>
    <t>(( MEJORAR LA CULTURA Y VALORES DE LA CUIADANIA ENTRE LOS 12 A LOS 45 AÑOS, PARA CUIDAR, PROTEGER Y RESGUARDAR EL MEDIO AMBIENTE DEL AÑO ANTERIOR ) /( MEJORAR LA CULTURA Y VALORES DE LA CUIADANIA ENTRE LOS 12 A LOS 45 AÑOS, PARA CUIDAR, PROTEGER Y RESGUARDAR EL MEDIO AMBIENTE AÑO VIGENTE)*100</t>
  </si>
  <si>
    <t xml:space="preserve">EL BUEN MENEJO DE LA CALIDAD DE VIDA DE LOS CORTAZARENCES POR FALTA DE CULTURA Y VALORES  POR PARTE DE LA CUIADANIA ENTRE LOS 12 A LOS 45 AÑOS, PARA CUIDAR, PROTEGER Y RESGUARDAR EL MEDIO AMBIENTE. </t>
  </si>
  <si>
    <t>(EL BUEN MENEJO DE LA CALIDAD DE VIDA DE LOS CORTAZARENCES POR FALTA DE CULTURA Y VALORES  POR PARTE DE LA CUIADANIA ENTRE LOS 12 A LOS 45 AÑOS, PARA CUIDAR, PROTEGER Y RESGUARDAR EL MEDIO AMBIENTE.)*100</t>
  </si>
  <si>
    <t xml:space="preserve">ACCIONES </t>
  </si>
  <si>
    <t>PROPORCIONAR  TRAMITES Y SERVICIOS DE CALIDAD AL CUIDADANO AUMENTO DE LA CALIDAD DE VIDA DE LOS CORTAZARENCES POR LA APLICACIÓN DE LA NORMATIVA VIGENTE Y EL  ORDENAMIENTO DE TERRITORIO Y MEDIO AMBIENTE</t>
  </si>
  <si>
    <t xml:space="preserve">TRAMITES Y SERVICIOS </t>
  </si>
  <si>
    <t>((PROPORCIONAR  TRAMITES Y SERVICIOS DE CALIDAD AL CUIDADANO  DEL AÑO ANTERIOR  ) /(PROPORCIONAR  TRAMITES Y SERVICIOS DE CALIDAD AL CUIDADANO DEL AÑO VIGENTE )*100</t>
  </si>
  <si>
    <t xml:space="preserve"> REALIZCION DE TRAMITES Y SERVICIOS </t>
  </si>
  <si>
    <t>PROPORCIONAR  TRAMITES Y SERVICIOS DE CALIDAD AL CUIDADANO  DEL AÑO ANTERIOR</t>
  </si>
  <si>
    <t>(PROPORCIONAR  TRAMITES Y SERVICIOS DE CALIDAD AL CUIDADANO DEL AÑO VIGENTE )*100</t>
  </si>
  <si>
    <t>INSPECCIONES DE TRAMITES</t>
  </si>
  <si>
    <t>MANTENIMIENTO A LOS ARBOLES Y DISMINUCION DE AREAS VERDES EN EL MUNICIPIO.</t>
  </si>
  <si>
    <t>REPORTE DE TALA  Y PODA DE ÁRBOLES DURANTE EL AÑO ACTUAL /REPORTE DE TALA  Y PODA DE ÁRBOLES DURANTE EL AÑO ANTERIOR) -1 *100</t>
  </si>
  <si>
    <t>Solicitudes de tala  y poda</t>
  </si>
  <si>
    <t>REPORTE DE TALA  Y PODA DE ÁRBOLES DURANTE EL AÑO ACTUAL</t>
  </si>
  <si>
    <t xml:space="preserve">
(REPORTE DE TALA  Y PODA DE ÁRBOLES DURANTE EL AÑO ANTERIOR) -1 *100
</t>
  </si>
  <si>
    <t>INPECCIONES DE PERMISOS DE TALAS Y PODAS</t>
  </si>
  <si>
    <t>E0031</t>
  </si>
  <si>
    <t>2.1.7</t>
  </si>
  <si>
    <t>PERMISOS PARA TALA DE ARBOLES</t>
  </si>
  <si>
    <t xml:space="preserve">PERMISOS DE TALA  AUTORIZADOS </t>
  </si>
  <si>
    <t>(PERMISOS PARA TALA DE ARBOLES DURANTE EL AÑO ACTUAL/PERMISOS PARA TALA DE ARBOLES DURANTE EL AÑO ANTERIOR ) -1 *100</t>
  </si>
  <si>
    <t>Reporte de tala</t>
  </si>
  <si>
    <t>PERMISOS PARA TALA DE ARBOLES DURANTE EL AÑO ACTUAL</t>
  </si>
  <si>
    <t>PERMISOS PARA TALA DE ARBOLES DURANTE EL AÑO ANTERIOR ) -1 *100</t>
  </si>
  <si>
    <t>INPECCIONES DE PERMISOS DE TALAS</t>
  </si>
  <si>
    <t>PERMISO PARA PODA DE ARBOLES</t>
  </si>
  <si>
    <t>PERMISO DE PODA  AUTORIZADOS</t>
  </si>
  <si>
    <t>(PERMISOS PARA PODA DE ARBOLES DURANTE EL AÑO ACTUAL/PERMISOS PARA PODA DE ARBOLES DURANTE EL AÑO ANTERIOR ) -1 *100</t>
  </si>
  <si>
    <t>Reporte de Poda</t>
  </si>
  <si>
    <t>PERMISOS PARA PODA DE ARBOLES DURANTE EL AÑO ACTUAL</t>
  </si>
  <si>
    <t>PERMISOS PARA PODA DE ARBOLES DURANTE EL AÑO ANTERIOR ) -1 *100</t>
  </si>
  <si>
    <t>INPECCIONES DE PERMISOS DE  PODAS</t>
  </si>
  <si>
    <t>ELABORACION DE PERMISOS EN MATERIA AMBIENTAL</t>
  </si>
  <si>
    <t>PERMISOS EN MATERIA AMBIENTAL</t>
  </si>
  <si>
    <t>(ELABORACIÓN DE PERMISOS DE MATERIA AMBIENTAL DE MEDIANO Y ALTO IMPACTO DURANTE EL AÑO ACTUAL / ELABORACIÓN DE PERMISOS DE MATERIA AMBIENTAL DE MEDIANO Y ALTO IMPACTO DEL AÑO ANTERIOR)*100</t>
  </si>
  <si>
    <t>SOLICITUDES  DE PERMISOS EN MATERIA AMBIENTAL</t>
  </si>
  <si>
    <t>ELABORACIÓN DE PERMISOS DE MATERIA AMBIENTAL DE MEDIANO Y ALTO IMPACTO DURANTE EL AÑO ACTUAL</t>
  </si>
  <si>
    <t>ELABORACIÓN DE PERMISOS DE MATERIA AMBIENTAL DE MEDIANO Y ALTO IMPACTO DEL AÑO ANTERIOR)*100</t>
  </si>
  <si>
    <t xml:space="preserve">INSPECCIONES DE PERMISOS EN MATERIA EMBIENTAL </t>
  </si>
  <si>
    <t>CUIDADO, PROTECCION Y PRESERVACUION DE ANP CERRO DE CULIACAN Y LA GAVIA</t>
  </si>
  <si>
    <t>CUIDADO, PROTECCION  DEL ANP CERRO DE CULIACAN Y LA GAVIA</t>
  </si>
  <si>
    <t xml:space="preserve">(Suma de los tramites para el cuidado, proteccion y preservacion de ANP cerro de culiacan y la gavia del año actual/(suma de los tramites para el cuidado, proteccion y preservacion de ANP cerro de culiacan y la gavia del año anterior)*100 </t>
  </si>
  <si>
    <t>ACCIONES DE PROTECCION  DEL ANP CERRO DE CULIACAN Y LA GAVIA</t>
  </si>
  <si>
    <t>SUMA DE LOS TRÁMITES PARA EL CUIDADO, PROTECCIÓN Y PRESERVACIÓN DE ANP CERRO DE CULIACÁN Y LA GAVIA DEL AÑO ACTUAL</t>
  </si>
  <si>
    <t>(SUMA DE LOS TRÁMITES PARA EL CUIDADO, PROTECCIÓN Y PRESERVACIÓN DE ANP CERRO DE CULIACÁN Y LA GAVIA DEL AÑO ANTERIOR)*100</t>
  </si>
  <si>
    <t>ACCIONES PARA EL CUIDADO DEL ANP</t>
  </si>
  <si>
    <t xml:space="preserve">BITACORA SEMANAL DE ACTIVIDADES  </t>
  </si>
  <si>
    <t>(BITACORA SEMANAL DE ACTIVIDADES DEL AÑO ACTUAL/ BITACORA SEMANAL DE ACTIVIDADES DEL AÑO ANTERIOR)*100</t>
  </si>
  <si>
    <t xml:space="preserve">REALIZACION DE BITACORA SEMANAL DE ACTIVIDADES  </t>
  </si>
  <si>
    <t>CANTIDAD DE ESPACIOS Y EQUIPO EN EL AÑO ANTERIOR)*100</t>
  </si>
  <si>
    <t xml:space="preserve">BITACORAS DE ACTIVIADES </t>
  </si>
  <si>
    <t>REGISTRO DE VISITANTES</t>
  </si>
  <si>
    <t>(REGISTRO DE VISITANTES DEL AÑO ACTUAL/ REGISTRO DE VISITANTES DEL AÑO ANTERIOR)*100</t>
  </si>
  <si>
    <t>REALIZACION DE REGISTRO DE VISITANTES</t>
  </si>
  <si>
    <t>REGISTRO DE VISITANTES DEL AÑO ACTUAL</t>
  </si>
  <si>
    <t>( REGISTRO DE VISITANTES DEL AÑO ANTERIOR)*100</t>
  </si>
  <si>
    <t>HOJAS DE REGISTRO</t>
  </si>
  <si>
    <t>ACTIVIDAD (3.3)</t>
  </si>
  <si>
    <t xml:space="preserve">
CAMPAÑAS DE REFORESTACIÓN 
</t>
  </si>
  <si>
    <t>CAMPAÑAS DE REFORESTACIÓN DEL AÑO ACTUAL / CAMPAÑAS DE REFORESTACIÓN DEL AÑO ANTERIOR)*100</t>
  </si>
  <si>
    <t xml:space="preserve">REALIZACION DE 
CAMPAÑAS DE REFORESTACIÓN </t>
  </si>
  <si>
    <t>CAMPAÑAS DE REFORESTACIÓN DEL AÑO ACTUAL</t>
  </si>
  <si>
    <t>CAMPAÑAS DE REFORESTACIÓN DEL AÑO ANTERIOR)*100</t>
  </si>
  <si>
    <t xml:space="preserve">CAMPAÑAS </t>
  </si>
  <si>
    <t>ACTIVIDAD (3.4)</t>
  </si>
  <si>
    <t>DONACION DE ABOLES</t>
  </si>
  <si>
    <t>(DONACION DE ABOLES DEL AÑO ACTUAL/ DONACION DE ABOLES DEL AÑO ANTERIOR)*100</t>
  </si>
  <si>
    <t>REALIZACION DE DONACION DE ABOLES</t>
  </si>
  <si>
    <t>DONACION DE ABOLES DEL AÑO ACTUAL</t>
  </si>
  <si>
    <t>(DONACION DE ABOLES DEL AÑO ANTERIOR)*100</t>
  </si>
  <si>
    <t>ARBOLES</t>
  </si>
  <si>
    <t>ACTIVIDAD (3.5)</t>
  </si>
  <si>
    <t>DENUNCIAS DE ILICITOS AMBIENTALES</t>
  </si>
  <si>
    <t>(DENUNCIAS DE ILICITOS AMBIENTALES DEL AÑO ACTUAL/ DENUNCIAS DE ILICITOS AMBIENTALES DEL AÑO ANTERIOR)-1*100</t>
  </si>
  <si>
    <t>REALIZACION DE DENUNCIAS DE ILICITOS AMBIENTALES</t>
  </si>
  <si>
    <t>DENUNCIAS DE ILICITOS AMBIENTALES DEL AÑO ACTUAL</t>
  </si>
  <si>
    <t>( DENUNCIAS DE ILICITOS AMBIENTALES DEL AÑO ANTERIOR)-1*100</t>
  </si>
  <si>
    <t>INSPECCIONES DE ILICITOS</t>
  </si>
  <si>
    <t>VERIFICACION DE REGULARIZACION DE BANCOS DE MATERIALES PÉTREOS</t>
  </si>
  <si>
    <t>BANCOS DE MATERIALES PÉTREOS</t>
  </si>
  <si>
    <t>(Verificacion de regularizacion de bancos de materiales petreos del año actual/ Verificacion de regularizacion de bancos de materiales petreos del año anterior)*100</t>
  </si>
  <si>
    <t>VERIFICACIÓN DE REGULARIZACIÓN DE BANCOS DE MATERIALES PÉTREOS DEL AÑO ACTUAL</t>
  </si>
  <si>
    <t>VERIFICACIÓN DE REGULARIZACIÓN DE BANCOS DE MATERIALES PÉTREOS DEL AÑO ANTERIOR)*100</t>
  </si>
  <si>
    <t>BANCOS REGULARIZADOS</t>
  </si>
  <si>
    <t>COMPONENTE (5)</t>
  </si>
  <si>
    <t>CONCIENTIZACION Y CAPACITACION DE LA PROBLEMÁTICA AMBIENTAL EN EL MUNICIPIO</t>
  </si>
  <si>
    <t>(Concientizacion de la problemática ambiental en el municipio del año actual/ Concientizacion de la problemática ambiental en el municipio del año anterior)*100</t>
  </si>
  <si>
    <t>REALIZACION DE CAPACITACION DE LA PROBLEMÁTICA AMBIENTAL</t>
  </si>
  <si>
    <t>Concientizacion de la problemática ambiental en el municipio del año actual</t>
  </si>
  <si>
    <t>(Concientizacion de la problemática ambiental en el municipio del año anterior)*100</t>
  </si>
  <si>
    <t>CAMPAÑAS Y PERSONAS CAPACITADAS.</t>
  </si>
  <si>
    <t>ACTIVIDAD (5.1)</t>
  </si>
  <si>
    <t>PLATICAS EN ESCUELAS, INSTITUCION PUBLICAS, POBLACION ABIERTA</t>
  </si>
  <si>
    <t>(PLATICAS EN ESCUELAS, INSTITUCION PUBLICAS, POBLACION ABIERTA DEL AÑO ACTUAL/ PLATICAS EN ESCUELAS, INSTITUCION PUBLICAS, POBLACION ABIERTA DEL AÑO ANTERIOR)*100</t>
  </si>
  <si>
    <t>REALIZACION PLATICAS EN ESCUELAS, INSTITUCION PUBLICAS, POBLACION ABIERTA</t>
  </si>
  <si>
    <t>(PLATICAS EN ESCUELAS, INSTITUCION PUBLICAS, POBLACION ABIERTA DEL AÑO ACTUAL)</t>
  </si>
  <si>
    <t>( PLATICAS EN ESCUELAS, INSTITUCION PUBLICAS, POBLACION ABIERTA DEL AÑO ANTERIOR)*100</t>
  </si>
  <si>
    <t xml:space="preserve">CAMPAÑAS DE CONCIENTIZACION </t>
  </si>
  <si>
    <t>ACTIVIDAD (5.2)</t>
  </si>
  <si>
    <t>PERSONAS CONCIENTIZADAS EN ESCUELAS, INSTITUCION PUBLICAS, POBLACION ABIERTA</t>
  </si>
  <si>
    <t>PERSONAS CONCIENTIZADAS</t>
  </si>
  <si>
    <t>(PERSONAS CONCIENTIZADAS DEL AÑO ACTUAL/ PERSONAS CAPACITADASDEL AÑO ANTERIOR)*100</t>
  </si>
  <si>
    <t>PERSONAS CONCIENTIZADAS  EN ESCUELAS, INSTITUCION PUBLICAS, POBLACION ABIERTA</t>
  </si>
  <si>
    <t>PERSONAS CONCIENTIZADAS DEL AÑO ACTUAL</t>
  </si>
  <si>
    <t>(PERSONAS CONCIENTIZADAS DEL AÑO ANTERIOR)*100</t>
  </si>
  <si>
    <t>PERONAS CONCIENTIZADAS</t>
  </si>
  <si>
    <t>COMPONENTE (6)</t>
  </si>
  <si>
    <t>DETERIORO DE LA CALIDAD DEL AIRE</t>
  </si>
  <si>
    <t>(Deterioro de la calidad del aire del año actual/ deterioro de la calidad del aire del año anterior)-1*100</t>
  </si>
  <si>
    <t xml:space="preserve"> Medicion de atencion y verificaion de reportes de caliad de aire.</t>
  </si>
  <si>
    <t>(Deterioro de la calidad del aire del año actual)</t>
  </si>
  <si>
    <t>( Deterioro de la calidad del aire del año anterior)-1*100</t>
  </si>
  <si>
    <t>ATENCION DE VEIFICAION Y REPOETES DE CALIDAD DE AIRE</t>
  </si>
  <si>
    <t>ACTIVIDAD (6.1)</t>
  </si>
  <si>
    <t>VERIFICACION DE REGULARIZACION DE PERMISOS DE OPERACIÓN PARA LADRILLERAS</t>
  </si>
  <si>
    <t>(Verificacion de regularizacion de permisos para ladrilleras del año actual/ verificacion de regularizacion de permisos de operación para ladrilleras del año anterior)*100</t>
  </si>
  <si>
    <t>Verificacion de regularizacion de permisos para ladrilleras</t>
  </si>
  <si>
    <t>(Verificacion de regularizacion de permisos para ladrilleras del año actual)</t>
  </si>
  <si>
    <t>(Verificacion de regularizacion de permisos de operación para ladrilleras del año anterior)*100</t>
  </si>
  <si>
    <t xml:space="preserve">REGULAR LAS LADRILLERAS </t>
  </si>
  <si>
    <t>ACTIVIDAD (6.2)</t>
  </si>
  <si>
    <t xml:space="preserve">ATENCION DE REPORTES DE QUEMA </t>
  </si>
  <si>
    <t>(ATENCION DE REPORTES DE QUEMA DEL AÑO ACTUAL/ ATENCION DE REPORTES DE QUEMA DEL AÑO ANTERIOR)-1*100</t>
  </si>
  <si>
    <t>ATENCION DE REPORTES DE QUEMA</t>
  </si>
  <si>
    <t>(ATENCION DE REPORTES DE QUEMA DEL AÑO ACTUAL)</t>
  </si>
  <si>
    <t>(ATENCION DE REPORTES DE QUEMA DEL AÑO ANTERIOR)-1*100</t>
  </si>
  <si>
    <t xml:space="preserve">REPORTES  DE QUEMAS </t>
  </si>
  <si>
    <t>E001</t>
  </si>
  <si>
    <t>COORDINAR LAS ACCIONES DEL HONORABLE AYUNTAMIENTO.</t>
  </si>
  <si>
    <t>1,1,1</t>
  </si>
  <si>
    <t>SECRETARIA DEL AYUNTAMIENTO.</t>
  </si>
  <si>
    <t>CONTRIBUIR AL ESTADO DE DERECHO Y BUEN GOBIERNO EN EL MUNICIPIO</t>
  </si>
  <si>
    <t>BUEN GOBIERNO (EFICACIA EN LA IMPLEMENTACION DE ACUERDOS).</t>
  </si>
  <si>
    <t>A/B</t>
  </si>
  <si>
    <t>TIEMPO DE RESPUESTA APEGADO A DERECHO EN BASE A  REGLAMENTOS, LEYES Y ACUERDOS EMITIDOS E IMPLEMENTADOS POR EL H. AYUNTAMIENTO EN UN  PLAZO MÁXIMO DE 10 DÍAS</t>
  </si>
  <si>
    <t>10 DIAS TIEMPO MAXIMO DE RESPUESTA.</t>
  </si>
  <si>
    <t>DIAS</t>
  </si>
  <si>
    <t>LOS HABITANTES DEL MUNICIPIO SE BENEFICIAN DE LA APLICACIÓN DE LA NORMATIVIDAD MUNICIPAL ASI COMO  DE LOS MECANISMOS JURÍDICOS PARA EL LOGRO DE SUS OBJETIVOS.</t>
  </si>
  <si>
    <t>SUMATORIA DE REGLAMENTOS Y DISPOSICIONES VIGENTES Y ACTUALIZADOS.</t>
  </si>
  <si>
    <t>SUMATORIA DE REGLAMENTOS VIGENTES.</t>
  </si>
  <si>
    <t>10 REGLAMENTOS VIGENTES</t>
  </si>
  <si>
    <t>REGLAMENTOS</t>
  </si>
  <si>
    <t>COORDINAR LAS ACCIONES DEL HONORABLE AYUNTAMIENTO</t>
  </si>
  <si>
    <t>SECRETARIA DEL AYUNTAMIENTO</t>
  </si>
  <si>
    <t>SESIONES DE AYUNTAMIENTO CONDUCIDAS EN LOS TÉRMINOS DE LA LEY ORGÁNICA MUNICIPAL  CON SU REGLAMENTO INTERIOR</t>
  </si>
  <si>
    <t>SUMATORIA ANUAL DE SESIONES DEL H. AYUNTAMIENTO</t>
  </si>
  <si>
    <t>ACTAS ELABORADAS Y APROBADAS</t>
  </si>
  <si>
    <t>100% DE ACTAS ELABORADAS Y APROBADAS Y SESIONES REALIZADAS.</t>
  </si>
  <si>
    <t>ACTAS</t>
  </si>
  <si>
    <t>SESIONES DE AYUNTAMIENTO CONVOCADAS DURANTE EL AÑO.</t>
  </si>
  <si>
    <t>TOTAL DE SESIONES CONVOCADAS DEL H. AYUNTAMIENTO</t>
  </si>
  <si>
    <t>CONOCER EL NUMERO DE CONVOCATORIAS REALIZADAS</t>
  </si>
  <si>
    <t>24 CONVOCATORIAS ORDINARIAS AL AÑO.</t>
  </si>
  <si>
    <t>CONVOCATORIAS</t>
  </si>
  <si>
    <t>SECRETARIA DE AYUNTAMIENTO</t>
  </si>
  <si>
    <t>APLICAR LA NORMATIVA MUNICIPAL  ATENDIENDO  LAS NECESIDADES SOCIALES, GARANTIZANDO LA TRANSPARENCIA.</t>
  </si>
  <si>
    <t>EFICIENCIA EN LA GESTION DE RESPUESTA A LA CIUDADANIA</t>
  </si>
  <si>
    <t>CONOCER EL NUMERO DE OFICIOS ELABORADOS</t>
  </si>
  <si>
    <t>100% DE OFICIOS RECIBIDOS Y TURNADOS.</t>
  </si>
  <si>
    <t>OFICIOS</t>
  </si>
  <si>
    <t xml:space="preserve">EXPEDIR LAS CONTESTACIONES Y DOCUMENTOS CORRESPONDIENTES DENTRO DE UN TÉRMINO DE  10 DÍAS. </t>
  </si>
  <si>
    <t>TASA DE VARIACION EN LA EMISION DE CONSTANCIAS Y CERTIFICACIONES</t>
  </si>
  <si>
    <t>CONOCER LA DIFERENCIA DE LAS CONSTANCIAS EXPEDIDAS</t>
  </si>
  <si>
    <t>-1% DE VARIACION  EN CONSTANCIAS EXPEDIDAS DE UN AÑO A OTRO</t>
  </si>
  <si>
    <t>CONSTANCIAS</t>
  </si>
  <si>
    <t>E065</t>
  </si>
  <si>
    <t>FORTALECIMIENTO DE LAS ACTIVIDADES ECONOMICAS</t>
  </si>
  <si>
    <t>3,1,1</t>
  </si>
  <si>
    <t>DIRECCION DE DESARROLLO ECONOMICO</t>
  </si>
  <si>
    <t>PROMOVER UN ALTO DESARROLLO ECONOMICO MUNICIPAL, MEDIANTE LA APLICACIÓN DE PROGRAMAS DE APOYO AL EMPLEO E INGRESO DE PERSONAS A LA VIDA LABORAL</t>
  </si>
  <si>
    <t xml:space="preserve">PUBLICACIONES QUINQUENALES DEL SCNM DEL INEGI, REFERENTE AL PIB MUNICIPAL </t>
  </si>
  <si>
    <t xml:space="preserve">LOS PROGRAMAS Y APOYOS PARA PYMES Y VINCULO DE EMPLEO EN EL MUNICIPIO, SE IMPLEMENTARON </t>
  </si>
  <si>
    <t>(PERSONAS APOYADAS CON PROGRAMAS PARA PYMES Y VINCULO DE EMPLEO EN EL AÑO/PERSONAS APOYADAS CON PROGRAMAS PARA PYMES Y ARRANQUE DE EMPLEO EN EL AÑO ANTERIOR)*100</t>
  </si>
  <si>
    <t>CREDITOS Y APOYOS PARA MICRO-EMPRESAS IMPLEMENTADOS</t>
  </si>
  <si>
    <t>(TOTAL DE CREDITOS Y APOYOS PARA MICRO EMPRESAS IMPLEMENTADOS/TOTAL DE CREDITOS Y APOYOS PARA MICRO EMPRESAS AFIANZADOS) *100</t>
  </si>
  <si>
    <t>Entrega Pendiente de Apoyo</t>
  </si>
  <si>
    <t>FORTALECIMIENTO POR MEDIO DE GENERACION DE APOYOS Y MEJORA DE IMAGEN COMERCIAL AL COMERCIO LOCAL</t>
  </si>
  <si>
    <t>(TOTAL DE APOYOS APROBADOS AL COMERCIO LOCAL EN EL AÑO/TOTAL DE APOYOS APROBADOS A LAS EMPRESAS LOCALES EN EL AÑO ANTERIOR) *100</t>
  </si>
  <si>
    <t xml:space="preserve">DIFUSION DE LOS PROGRAMAS DE FINANCIAMIENTO A LOS COMERCIOS LOCALES </t>
  </si>
  <si>
    <t>(TOTAL DE PERSONAS INGRESADAS EN LOS PROGRAMAS DE FINANCIAMIENTO A LOS COMERCIOS LOCALES EN EL AÑO/TOTAL DE PERSONAS INGRESADAS EN LOS PROGRAMAS Y CREDITOS A LOS COMERCIOS LOCALES EN EL AÑO ANTERIOIR) *100</t>
  </si>
  <si>
    <t>GENERACION DE IMAGEN COMERCIAL OPTIMA</t>
  </si>
  <si>
    <t>(TOTAL DE NUEVOS NEGOCIOS MEJORANDO SU IMAGEN DURANTE EL AÑO/TOTAL DE NUEVOS NEGOCIOS MEJORANDO SU IMAGEN DURANTE EL AÑO ANTERIOR) *100</t>
  </si>
  <si>
    <t>PORCENTAJE DE LOS NEGOCIOS SON INFORMALES</t>
  </si>
  <si>
    <t>(TOTAL DE NEGOCIOS FORMALES/TOTAL DE NEGOCIOS ESTABLECIDOS)*100</t>
  </si>
  <si>
    <t xml:space="preserve"> INSCRIPCION  AL PROGRAMA DE CONTIGO SI</t>
  </si>
  <si>
    <t>(TOTAL DE  INSCRITOS  AL PROGRAMA DE CONTIGO SI EN EL AÑO / TOTAL DE  INSCRITOS  AL PROGRAMA DE CONTIGO SI EN EL AÑO ANTERIOR)*100</t>
  </si>
  <si>
    <t xml:space="preserve">REUNIONES CON  EL COMERCIO LOCAL Y LAS PYMES  DE LA REGION LAJA BAJIO  </t>
  </si>
  <si>
    <t>(TOTAL DE REUNIONES EN EL AÑO/TOTAL DE REUNIONESS EN EL AÑO ANTERIOR)*100</t>
  </si>
  <si>
    <t xml:space="preserve">VINCULACION LABORAL </t>
  </si>
  <si>
    <t>(TOTAL DE EMPLEOS COLOCADOS EN EL AÑO/TOTAL DE EMPLEOS COLOCADOS EN EL AÑO ANTERIOR)*100</t>
  </si>
  <si>
    <t xml:space="preserve">CAPACITACIONES Y TALLERES PARA EL AUTO EMPLEO </t>
  </si>
  <si>
    <t>(TOTAL DE CAPACITACIONES Y TALLERES PARA EL AUTO EMPLEO DE  EN EL AÑO/TOTAL DE CAPACITACIONES Y TALLERES PARA EL AUTO EMPLEO  EN EL AÑO ANTERIOR)*100</t>
  </si>
  <si>
    <t>IMPLEMENTACION DE EVENTOS PARA EL DESARROLLO ECONOMICO</t>
  </si>
  <si>
    <t>(TOTAL DE EVENTOS PARA EL DESARROLLO ECONOMICO EN EL AÑO/TOTAL EVENTOS PARA EL DESARROLLO ECONOMICO EN EL AÑO ANTERIOR)*100</t>
  </si>
  <si>
    <t>E208</t>
  </si>
  <si>
    <t>SALUD A LA POBLACION</t>
  </si>
  <si>
    <t>2,3,1</t>
  </si>
  <si>
    <t>DIRECCION DE SALUD Y ATENCION ANIMAL</t>
  </si>
  <si>
    <t>CONTRIBUIR A FORTALECER LAS ACCIONES DE PREVENCIÓN QUE REALIZA LA JEFATURA  DE SALUD, QUE INFLUYEN POSITIVAMENTE EN LA POBLACIÓN DEL MUNICIPIO DE CORTÁZAR</t>
  </si>
  <si>
    <t>ESTRATEGIAS PARA GARANTIZAR LA SALUD EN LA POBLACIÓN</t>
  </si>
  <si>
    <t>NUMERO DE REUNIONES ANUALES  DE LOS COMITÉS A CARGO DE LA COORDINACIÓN DE SALUD</t>
  </si>
  <si>
    <t>15 NUMERO DE REUNIONES ANUALES DE LOS COMITÉS A CARGO DE LA COORDINACIÓN DE SALUD</t>
  </si>
  <si>
    <t>10 NUMERO DE REUNIONES ANUALES DE LOS COMITÉS A CARGO DE LA COORDINACIÓN DE SALUD</t>
  </si>
  <si>
    <t>LOS HABITANTES DEL MUNICIPIO DE CORTÁZAR CUENTAN CON MEDIDAS PREVENTIVAS DE SALUD QUE GARANTIZAN UNA SALUD DIGNA.</t>
  </si>
  <si>
    <t>ACCIONES DE ATENCIÓN A LA SALUD REALIZADAS EN 2021</t>
  </si>
  <si>
    <t>NÚMERO DE ACCIONES DE ATENCIÓN DE SALUD REALIZADAS EN AÑO ACTUAL</t>
  </si>
  <si>
    <t>150 ACCIONES DE ATENCIÓN DE SALUD REALIZADAS EN EL AÑO ACTUAL</t>
  </si>
  <si>
    <t>ACCIONES</t>
  </si>
  <si>
    <t>LA POBLACIÓN DEL MUNICIPIO  RECIBE INFORMACIÓN INCLUYENDO SERVICIOS PARA LA PREVENCIÓN DE ENFERMEDADES COMUNES PREPONDERANTES, CONSIDERADAS COMO PROBLEMA DE SALUD PÚBLICA, ASÍ COMO DE RIESGOS SANITARIOS.</t>
  </si>
  <si>
    <t>ACCIONES DE PROMOCIÓN Y EDUCACIÓN EN SALUD REALIZADAS</t>
  </si>
  <si>
    <t>NÚMERO DE ACCIONES DE PROMOCIÓN Y EDUCACIÓN EN SALUD REALIZADAS EN AÑO ACTUAL</t>
  </si>
  <si>
    <t>6 ACCIONES DE PROMOCIÓN Y EDUCACIÓN EN SALUD REALIZADAS EN EL AÑO ACTUAL</t>
  </si>
  <si>
    <t>REALIZAR  CAMPAÑAS DE VACUNACIÓN ANUALMENTE EN EL MUNICIPIO DE CORTÁZAR, GTO.</t>
  </si>
  <si>
    <t>MEDIDAS PREVENTIVAS : REALIZACION DE CAMPAÑAS DE VACUNACION</t>
  </si>
  <si>
    <t xml:space="preserve">A </t>
  </si>
  <si>
    <t>VACUNAS APLICADAS A LA POBLACIÓN</t>
  </si>
  <si>
    <t>5,000 VACUNAS APLICADAS A LA POBLACIÓN</t>
  </si>
  <si>
    <t>VACUNAS</t>
  </si>
  <si>
    <t xml:space="preserve">EXPOSICIÓN DE PLATICAS SOBRE ACTIVACIÓN FÍSICA,   DETECCIONES DE ENFERMEDADES CRÓNICAS, PARA LA SALUD Y PREVENCIÓN DE ENFERMEDADES. </t>
  </si>
  <si>
    <t>CULTURA DE PREVENCIÓN:PLATICAS SOBRE ACTIVACION FISICA,DETECCION DE ENFERMEDADES CRONICAS,PARA LA SALUD Y PREVENCION DE ENFERMEDADES.</t>
  </si>
  <si>
    <t>PERSONAS ATENDIDAS</t>
  </si>
  <si>
    <t>2200 PERSONAS ATENDIDAS EN EL PRESENTE EJERCICIO</t>
  </si>
  <si>
    <t>PERSONAS</t>
  </si>
  <si>
    <t>Esteriliza para no abandonar despues</t>
  </si>
  <si>
    <t>REALIZAR CAMPAÑAS DE ESTERELIZACION EN EL MUNICIPIO INCLUYENDO CABECERA Y COMUNIDADES PARA EVITAR LA PROLIFERACION DE CANINOS EN SITUACION DE ABANDONO</t>
  </si>
  <si>
    <t>ESTERELIZA PARA NO ABANDONAR</t>
  </si>
  <si>
    <t>Numero de campañas realizadas anuales en el presente año</t>
  </si>
  <si>
    <r>
      <t xml:space="preserve"> </t>
    </r>
    <r>
      <rPr>
        <sz val="8"/>
        <color theme="1"/>
        <rFont val="Arial"/>
        <family val="2"/>
      </rPr>
      <t>Realizar 12 campañas de esterilización, canina y felina al año.</t>
    </r>
  </si>
  <si>
    <t>Campañas</t>
  </si>
  <si>
    <t>Segundas oportunidades</t>
  </si>
  <si>
    <t>EN EL AREA DE CONTROL Y BIENESTAR ANIMAL SE REALIZAN ADOPCIONES DE LOS CANINOS APROBADOS PARA ADOPCION, DANDOLE UNA SEGUNDA OPORTUNIDADA DE ENCONTRAR FAMILIA.</t>
  </si>
  <si>
    <t>SEGUNDAS OPORTUNIDADES</t>
  </si>
  <si>
    <t>Numero de adopciones concretadas con ciudadanos</t>
  </si>
  <si>
    <t>Concretar 60 adopciones anuales</t>
  </si>
  <si>
    <t xml:space="preserve"> 60 adopciones anuales</t>
  </si>
  <si>
    <t>Adopciones</t>
  </si>
  <si>
    <t>ACTIVIDAD 2.3</t>
  </si>
  <si>
    <t>EN EL DEPARTAMENTO DE SALUD Y ATENCION ANIMAL SE REALIZAR PLATICAS DE MALTRATO ANIMAL PARA CONCIENTIZAR EL MALTRATO QUE VIVEN.</t>
  </si>
  <si>
    <t xml:space="preserve">VALORES POR LOS SERES VIVOS </t>
  </si>
  <si>
    <t>Numero de platicas realizadas en el municipio</t>
  </si>
  <si>
    <t>Realizar 60 platicas anuales en el años presente</t>
  </si>
  <si>
    <t>60 platicas anuales.</t>
  </si>
  <si>
    <t>Platicas</t>
  </si>
  <si>
    <t>E022</t>
  </si>
  <si>
    <t>CORTAZAR REGULARIZADO</t>
  </si>
  <si>
    <t>1,5,2</t>
  </si>
  <si>
    <t>JEFATURA DE FISCALIZACIÓN</t>
  </si>
  <si>
    <t xml:space="preserve">PROMOVER UN ALTO CONTROL DE LOS ESTABLECIMIENTOS CON VENTA DE ALCOHOL </t>
  </si>
  <si>
    <t>APLICACIÓN DE EL REGLAMENTO</t>
  </si>
  <si>
    <t>APLICACIÓN DEL REGLAMENTO</t>
  </si>
  <si>
    <t xml:space="preserve">BITACORAS </t>
  </si>
  <si>
    <t>EL CUMPLIMIENTO DE LA NORMATIVA MUNICIPAL Y ESTATAL EN ESTABLECIMIENTOS QUE VENDEN BEBIDAS ALCOHOLICAS EN EL MUNICIPIO, AUMENTO</t>
  </si>
  <si>
    <t>CUMPLIMIENTO DE LA NORMATIVA MPAL EN LOS ESTABLECIMIENTOS</t>
  </si>
  <si>
    <t>(TOTAL DE CUMPLIMIENTO DE LA NORMATIVA MPAL.EN LOS ESTABLECIMIENTOS/TOTAL DE CUMPLIMIENTOSESPERADOS)*100</t>
  </si>
  <si>
    <t>VISITAS DE INSPECCION</t>
  </si>
  <si>
    <t>LOS ESTABLECIMIENTOS EXCEDEN SUS HORARIOS PREVIAMENTE AUTORIZADO</t>
  </si>
  <si>
    <t>HORAS EXTRAS</t>
  </si>
  <si>
    <t>ESTABLECIMIENTOS QUE PAGAN SUS HORAS CON ANTICIPACION EL AÑO/TOTAL DE ESTABLECIMIENTOS QUE PAGAN SUS HORAS CON ANTICIPACION EN EL AÑO ANTERIOR)-1*100</t>
  </si>
  <si>
    <t>OFICIO DE SATEG</t>
  </si>
  <si>
    <t>VERIFICACION DE LOS CIERRES DE LOS ESTABLECIMIENTOS</t>
  </si>
  <si>
    <t>VERIFICACIONES DE CIERRES</t>
  </si>
  <si>
    <t>(TOTAL DE VERIFICACIONS DE CIERRE EN EL AÑO/TOTAL DE VERIFICACIONES EN EL AÑO ANTERIOR)-1*100</t>
  </si>
  <si>
    <t>INFORME DE CIERRES</t>
  </si>
  <si>
    <t>COMPLETA COORDINACION CON DEPENDENCIAS INVOLUCRADAS</t>
  </si>
  <si>
    <t xml:space="preserve"> SOLICITUDES DE APOYO </t>
  </si>
  <si>
    <t>(TOTAL DE SOLICITUDES DE APOYO RECIBIDAS/TOTAL DE SOLICITUDES DE APOYO ESPERADAS)*100</t>
  </si>
  <si>
    <t>SOLICITUDES ATENDIDAS</t>
  </si>
  <si>
    <t xml:space="preserve">ATENCION A QUEJAS Y REPORTES DE LA CIUDADANIA </t>
  </si>
  <si>
    <t>REPORTES ATENDIDAS</t>
  </si>
  <si>
    <t>TOTAL REPORTES ATENDIDAS /REPORTES DE QUEJAS DURANTE EL AÑO)*100</t>
  </si>
  <si>
    <t>FOLIOS ATENCION CIUDADANA Y SISTEMA 911</t>
  </si>
  <si>
    <t xml:space="preserve">CAPACITACION A LOS PROPIETARIOS DE ESTABLECIMIENTOS </t>
  </si>
  <si>
    <t>CAPACITACIONES BRINDADAS A ESTABLECIMIENTOS</t>
  </si>
  <si>
    <t>(TOTAL DE CAPACITACIONES BRINDADAS A ESTABLECIMIENTOS/TOTAL DE CAPACITACIONES PROGRAMADAS EN EL AÑO)*100</t>
  </si>
  <si>
    <t>MINUTAS</t>
  </si>
  <si>
    <t xml:space="preserve">CONOCIMIENTO DE LOS REGLAMENTOS A PROPIETARIOS DE ESTABLECIMIENTOS </t>
  </si>
  <si>
    <t>ENTREGA DE REGLAMENTOS  A ESTABLECIMIENTO</t>
  </si>
  <si>
    <t>A/B-1*100</t>
  </si>
  <si>
    <t xml:space="preserve">(TOTAL DE ENTREGA DE REGLAMENTO A ESTABLECIMIENTOS REALIZADO/TOTAL DE ENTREGA DE REGLAMENTOS A ESTABLECIMIENTOS PROGRAMADAS EN EL AÑO)*100 </t>
  </si>
  <si>
    <t>LOS PROPIETARIOS SE ENCUENTRAN APEGADOS AL REGLAMENTO</t>
  </si>
  <si>
    <t>PERMISO PARA VENTA DE ALCOHOL</t>
  </si>
  <si>
    <t>ESTALECIMIENTO CON PERMISO PARA VENTA DE ALCOHOL/TOTAL DE ESTABLECIMIENTOS QUE CUENTAN CON PERMISO EN EL AÑO ANTERIOR)-1*100</t>
  </si>
  <si>
    <t>CONSTANCIAS DE FACTIBILIDAD</t>
  </si>
  <si>
    <t xml:space="preserve">APLICACIO DE LOS HORARIOS ESTABLECIDOS EN SU GIRO DE LICENCIA </t>
  </si>
  <si>
    <t>SANCIONES APLICADAS POR EXCEDER LOS HORARIOS</t>
  </si>
  <si>
    <t>(SANCIONES APLICADAS POR EXCEDER LOS HORARIOS DURANTE EL AÑO/SANCIONESAPLICADAS POR EXCEDER LOS HORARIOS EL AÑO ANTERIOR)-1*100</t>
  </si>
  <si>
    <t>INFRACCIONES</t>
  </si>
  <si>
    <t xml:space="preserve">CUMPLIMIENTO DE LOS REGLAMENTOS </t>
  </si>
  <si>
    <t>SANCIONES APLICADAS</t>
  </si>
  <si>
    <t>SANCIONES APLICADAS DURANTE EL AÑO/SANCIONES APLICADAS EL AÑO ANTERIOR)-1*100</t>
  </si>
  <si>
    <t>FOLIO DE INFRACCIONES POR INCUMPLIMIENTO DEL REGLAMENTO</t>
  </si>
  <si>
    <t>REGLAMENTO ACTUALIZADO</t>
  </si>
  <si>
    <t>REGLAMENTO OPTIMIZADO</t>
  </si>
  <si>
    <t xml:space="preserve">IMPLEMENTACION DE COORDINACION INTERDEPARTAMENTAL </t>
  </si>
  <si>
    <t>REUNIONES REALIZADAS CON DEPARTAMENTOS</t>
  </si>
  <si>
    <t>REUNIONES REALIZADAS CON DEPARTAMENTOS/REUNIONES REALIZADAS CON DEPARTAMENTOS PROGRAMADOS)100</t>
  </si>
  <si>
    <t>ACTAS DE REUNIONES</t>
  </si>
  <si>
    <t>PROMOCION PARA LA PARTICIPACION DE LA CIUDADANIA</t>
  </si>
  <si>
    <t>INVESTIGACIONES REFERENTE A LAS OPINIONES Y SUGERENCIAS AL DESEMPEÑO DEL DEPARTAMENTO</t>
  </si>
  <si>
    <t>INVESTIGACIONES REFERENTE A LAS OPINIONES Y SUGERENCIAS DEL DESEMPEÑO DEL DEPARTAMENTO/INVESTIGACIONES DE REFERENTE AL AÑO ANTERIOR)-1*100</t>
  </si>
  <si>
    <t>INVESTIGACIONES</t>
  </si>
  <si>
    <t>COMPLETO INTERES DE LAS AUTORIDADES MUNICIPALES</t>
  </si>
  <si>
    <t>REUNIONES REALIZADAS DEPARTAMENTOS/REUNIONES REALIZADAS CON DEPARTAMENTOS PROGRAMADAS)*100</t>
  </si>
  <si>
    <t>E0006</t>
  </si>
  <si>
    <t>CONTROL PRESUPUESTAL Y EJERCICIO DEL GASTO</t>
  </si>
  <si>
    <t>1.5.2</t>
  </si>
  <si>
    <t>TESORERIA MUNICIPAL</t>
  </si>
  <si>
    <t>Contribuir al incremento de la inversión pública mediante finanzas públicas sanas y garantizando la disponibilidad permanente de recursos para la prestación de servicios públicos y programas sociales para la población del municipio de Cortazar.</t>
  </si>
  <si>
    <t>Porcentaje de Recursos destinados a la inversión pública para la prestación de servicios públicos y programas sociales del total de los recursos de la Hacienda Pública Municipal.</t>
  </si>
  <si>
    <t>(Recursos destinados a inversión pública y programas prioritarios / Recursos Totales)*100</t>
  </si>
  <si>
    <t>Mayor o igual a 60%</t>
  </si>
  <si>
    <t>La Hacienda Pública Municipal  de Cortazar se  fortaleció financieramente.</t>
  </si>
  <si>
    <t>Tasa de variación porcentual de los ingresos propios recaudados del año anterior en relación a lo ingresos propios recaudados en el año actual.</t>
  </si>
  <si>
    <t>((Ingresos propios del año vigente / Ingresos propios del año anterior)-1)*100</t>
  </si>
  <si>
    <t>Mayor o igual a 10%</t>
  </si>
  <si>
    <t>Normas tributarias creadas y actualizadas.</t>
  </si>
  <si>
    <t>Porcentaje de normas tributarias creadas y actualizadas por la Administración Municipal.</t>
  </si>
  <si>
    <t>(Total de Iniciativas de normas fiscales aprobadas por el Ayuntamiento / Total de iniciativas de normas de ingresos pendientes)*100</t>
  </si>
  <si>
    <t>Mayor o igual a 80%</t>
  </si>
  <si>
    <t>Elaboración y presentación de las iniciativas de las normas fiscales.</t>
  </si>
  <si>
    <t>Porcentaje de iniciativas de normas fiscales elaboradas  y presentadas al Ayuntamiento.</t>
  </si>
  <si>
    <t>(Total de Iniciativas de normas de ingresos presentadas al Ayuntamiento / Total de iniciativas de normas de ingresos)*100</t>
  </si>
  <si>
    <t>Contribuyentes registrados y  actualizados.</t>
  </si>
  <si>
    <t>Porcentaje de cuentas de contribuyentes actualizados.</t>
  </si>
  <si>
    <t xml:space="preserve">(Total de Cuentas de contribuyentes actualizados / Cuentas de contribuyentes desactualizados totales) *100 </t>
  </si>
  <si>
    <t>Mayor o igual a 30%</t>
  </si>
  <si>
    <t>Depuración de los registros catastrales y bases de datos de contribuyentes.</t>
  </si>
  <si>
    <t>Porcentaje de cuentas de contribuyentes y sus bases de datos incorporadas al sistema Simprecad.</t>
  </si>
  <si>
    <t>(Total de Cuentas incorporadas al sistema Simprecad / Cuentas totales de contribuyentes) * 100</t>
  </si>
  <si>
    <t>Mayor o igual a 20%</t>
  </si>
  <si>
    <t>Procedimiento administrativo de ejecución fiscal implementado.</t>
  </si>
  <si>
    <t>Porcentaje de créditos fiscales recuperados.</t>
  </si>
  <si>
    <t>(Monto total de créditos fiscales recuperados / Monto de créditos fiscales totales)*100</t>
  </si>
  <si>
    <t>Aplicación de  notificaciones, avalúos y requerimientos a los contribuyentes .</t>
  </si>
  <si>
    <t>Porcentaje de notificaciones, avalúos, y requerimientos aplicados a contribuyentes.</t>
  </si>
  <si>
    <t>(Total de Notificaciones, avalúos y requerimientos aplicados / Notificaciones, avalúos y requerimientos totales del año) * 100</t>
  </si>
  <si>
    <t>Servidores públicos capacitados y actualizados.</t>
  </si>
  <si>
    <t>Porcentaje de Servidores públicos con capacitación en recaudación actualizada.</t>
  </si>
  <si>
    <t>(Total de Servidores públicos con capacitación en recaudación / Total de Servidores públicos responsables de la recaudación) *100</t>
  </si>
  <si>
    <t>Selección y programación de los capacitadores.</t>
  </si>
  <si>
    <t>Porcentaje de capacitaciones seleccionadas y programadas.</t>
  </si>
  <si>
    <t>(Total de capacitaciones programadas / Total de capacitaciones propuestas)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</si>
</sst>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3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indexed="81"/>
      <name val="Tahoma"/>
      <family val="2"/>
    </font>
    <font>
      <b/>
      <sz val="9"/>
      <color indexed="81"/>
      <name val="Tahoma"/>
      <family val="2"/>
    </font>
    <font>
      <sz val="8"/>
      <color rgb="FF323232"/>
      <name val="Arial"/>
      <family val="2"/>
    </font>
    <font>
      <sz val="7"/>
      <color theme="1"/>
      <name val="Arial"/>
      <family val="2"/>
    </font>
    <font>
      <sz val="8"/>
      <color theme="1"/>
      <name val="Calibri"/>
      <family val="2"/>
      <scheme val="minor"/>
    </font>
    <font>
      <sz val="8"/>
      <color rgb="FF000000"/>
      <name val="Arial"/>
      <family val="2"/>
    </font>
    <font>
      <sz val="8"/>
      <name val="Arial"/>
      <family val="2"/>
    </font>
    <font>
      <sz val="8"/>
      <color rgb="FF9C6500"/>
      <name val="Arial"/>
      <family val="2"/>
    </font>
    <font>
      <b/>
      <sz val="11"/>
      <color theme="1"/>
      <name val="Calibri"/>
      <family val="2"/>
      <scheme val="minor"/>
    </font>
    <font>
      <sz val="11"/>
      <color rgb="FF000000"/>
      <name val="Calibri"/>
      <family val="2"/>
      <scheme val="minor"/>
    </font>
    <font>
      <sz val="11"/>
      <color theme="1"/>
      <name val="Arial"/>
      <family val="2"/>
    </font>
    <font>
      <sz val="14"/>
      <color theme="1"/>
      <name val="Cambria"/>
      <family val="2"/>
      <scheme val="major"/>
    </font>
    <font>
      <b/>
      <sz val="11"/>
      <color rgb="FF000000"/>
      <name val="Calibri"/>
      <family val="2"/>
      <scheme val="minor"/>
    </font>
    <font>
      <sz val="9"/>
      <color theme="1"/>
      <name val="Calibri"/>
      <family val="2"/>
      <scheme val="minor"/>
    </font>
    <font>
      <sz val="10"/>
      <color theme="1"/>
      <name val="Arial"/>
      <family val="2"/>
    </font>
    <font>
      <sz val="10"/>
      <color theme="1"/>
      <name val="Calibri"/>
      <family val="2"/>
      <scheme val="minor"/>
    </font>
    <font>
      <sz val="9"/>
      <color rgb="FF000000"/>
      <name val="Calibri"/>
      <family val="2"/>
      <scheme val="minor"/>
    </font>
    <font>
      <sz val="9"/>
      <color rgb="FF000000"/>
      <name val="Calibri"/>
      <family val="2"/>
    </font>
    <font>
      <sz val="11"/>
      <color rgb="FF000000"/>
      <name val="Calibri"/>
      <family val="2"/>
    </font>
    <font>
      <sz val="8"/>
      <color theme="1"/>
      <name val="Arial Narrow"/>
      <family val="2"/>
    </font>
    <font>
      <sz val="11"/>
      <name val="Calibri"/>
      <family val="2"/>
      <scheme val="minor"/>
    </font>
    <font>
      <sz val="9"/>
      <color rgb="FF000000"/>
      <name val="Arial"/>
      <family val="2"/>
    </font>
    <font>
      <sz val="11"/>
      <name val="Arial"/>
      <family val="2"/>
    </font>
    <font>
      <sz val="9"/>
      <color theme="1"/>
      <name val="Arial Narrow"/>
      <family val="2"/>
    </font>
  </fonts>
  <fills count="1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0070C0"/>
        <bgColor indexed="64"/>
      </patternFill>
    </fill>
    <fill>
      <patternFill patternType="solid">
        <fgColor theme="0"/>
        <bgColor indexed="64"/>
      </patternFill>
    </fill>
    <fill>
      <patternFill patternType="solid">
        <fgColor rgb="FF0070C0"/>
        <bgColor rgb="FF0070C0"/>
      </patternFill>
    </fill>
    <fill>
      <patternFill patternType="solid">
        <fgColor rgb="FFFFFFFF"/>
        <bgColor rgb="FFFFFFFF"/>
      </patternFill>
    </fill>
    <fill>
      <patternFill patternType="solid">
        <fgColor rgb="FFFFFFFF"/>
        <bgColor indexed="64"/>
      </patternFill>
    </fill>
    <fill>
      <patternFill patternType="solid">
        <fgColor rgb="FF00FFFF"/>
        <bgColor indexed="64"/>
      </patternFill>
    </fill>
    <fill>
      <patternFill patternType="solid">
        <fgColor rgb="FF00FFFF"/>
        <bgColor rgb="FF00FFFF"/>
      </patternFill>
    </fill>
    <fill>
      <patternFill patternType="solid">
        <fgColor theme="8" tint="0.39997558519241921"/>
        <bgColor indexed="64"/>
      </patternFill>
    </fill>
    <fill>
      <patternFill patternType="solid">
        <fgColor rgb="FFF9F9F9"/>
        <bgColor indexed="64"/>
      </patternFill>
    </fill>
  </fills>
  <borders count="5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right/>
      <top/>
      <bottom style="thin">
        <color indexed="64"/>
      </bottom>
      <diagonal/>
    </border>
    <border>
      <left style="thin">
        <color rgb="FFFF0000"/>
      </left>
      <right style="thin">
        <color rgb="FFFF0000"/>
      </right>
      <top style="thin">
        <color rgb="FFFF0000"/>
      </top>
      <bottom style="thin">
        <color rgb="FFFF0000"/>
      </bottom>
      <diagonal/>
    </border>
    <border>
      <left style="thin">
        <color rgb="FF00B050"/>
      </left>
      <right style="thin">
        <color rgb="FF00B050"/>
      </right>
      <top style="thin">
        <color rgb="FFFF0000"/>
      </top>
      <bottom style="thin">
        <color rgb="FF00B050"/>
      </bottom>
      <diagonal/>
    </border>
    <border>
      <left style="thin">
        <color rgb="FF00B050"/>
      </left>
      <right style="thin">
        <color rgb="FF00B050"/>
      </right>
      <top style="thin">
        <color rgb="FF00B050"/>
      </top>
      <bottom style="thin">
        <color rgb="FF00B050"/>
      </bottom>
      <diagonal/>
    </border>
    <border>
      <left style="thin">
        <color rgb="FFFF0000"/>
      </left>
      <right style="thin">
        <color rgb="FFFF0000"/>
      </right>
      <top style="thin">
        <color rgb="FF00B050"/>
      </top>
      <bottom style="thin">
        <color rgb="FFFF0000"/>
      </bottom>
      <diagonal/>
    </border>
    <border>
      <left style="thin">
        <color rgb="FF00B050"/>
      </left>
      <right style="thin">
        <color rgb="FF00B050"/>
      </right>
      <top/>
      <bottom style="thin">
        <color rgb="FF00B05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auto="1"/>
      </left>
      <right/>
      <top/>
      <bottom style="thin">
        <color auto="1"/>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rgb="FF000000"/>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auto="1"/>
      </left>
      <right/>
      <top style="thin">
        <color auto="1"/>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44" fontId="13" fillId="0" borderId="0" applyFont="0" applyFill="0" applyBorder="0" applyAlignment="0" applyProtection="0"/>
  </cellStyleXfs>
  <cellXfs count="573">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4" fillId="7" borderId="0" xfId="16" applyFont="1" applyFill="1" applyAlignment="1">
      <alignment horizontal="center" vertical="center" wrapText="1"/>
    </xf>
    <xf numFmtId="0" fontId="11" fillId="0" borderId="0" xfId="0" applyFont="1" applyAlignment="1">
      <alignment horizontal="center" vertical="top"/>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17" fillId="10" borderId="0" xfId="0" applyFont="1" applyFill="1" applyAlignment="1">
      <alignment horizontal="center"/>
    </xf>
    <xf numFmtId="0" fontId="17" fillId="10" borderId="0" xfId="0" applyFont="1" applyFill="1" applyAlignment="1">
      <alignment horizontal="center" vertical="center" wrapText="1"/>
    </xf>
    <xf numFmtId="0" fontId="17" fillId="10" borderId="0" xfId="0" applyFont="1" applyFill="1"/>
    <xf numFmtId="4" fontId="10" fillId="10" borderId="0" xfId="0" applyNumberFormat="1" applyFont="1" applyFill="1"/>
    <xf numFmtId="0" fontId="17" fillId="10" borderId="0" xfId="0" applyFont="1" applyFill="1" applyAlignment="1">
      <alignment horizontal="center" vertical="center"/>
    </xf>
    <xf numFmtId="0" fontId="0" fillId="11" borderId="2" xfId="0" applyFill="1" applyBorder="1" applyAlignment="1">
      <alignment horizontal="center" vertical="center"/>
    </xf>
    <xf numFmtId="0" fontId="0" fillId="11" borderId="2" xfId="0" applyFill="1" applyBorder="1" applyAlignment="1">
      <alignment horizontal="center" vertical="center" wrapText="1"/>
    </xf>
    <xf numFmtId="0" fontId="9" fillId="5" borderId="2" xfId="0" applyFont="1" applyFill="1" applyBorder="1" applyAlignment="1">
      <alignment horizontal="center" vertical="center" wrapText="1"/>
    </xf>
    <xf numFmtId="4" fontId="9" fillId="6" borderId="2" xfId="16" applyNumberFormat="1" applyFont="1" applyFill="1" applyBorder="1" applyAlignment="1">
      <alignment horizontal="center" vertical="center" wrapText="1"/>
    </xf>
    <xf numFmtId="0" fontId="9" fillId="6" borderId="2" xfId="16" applyFont="1" applyFill="1" applyBorder="1" applyAlignment="1">
      <alignment horizontal="center" vertical="center" wrapText="1"/>
    </xf>
    <xf numFmtId="0" fontId="9" fillId="6" borderId="4" xfId="8" applyFont="1" applyFill="1" applyBorder="1" applyAlignment="1" applyProtection="1">
      <alignment horizontal="centerContinuous" vertical="center" wrapText="1"/>
      <protection locked="0"/>
    </xf>
    <xf numFmtId="0" fontId="9" fillId="5" borderId="4" xfId="0" applyFont="1" applyFill="1" applyBorder="1" applyAlignment="1">
      <alignment horizontal="centerContinuous"/>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9" fillId="5" borderId="0" xfId="0" applyFont="1" applyFill="1" applyAlignment="1">
      <alignment horizontal="center" vertical="top" wrapText="1"/>
    </xf>
    <xf numFmtId="0" fontId="9" fillId="6" borderId="0" xfId="16" applyFont="1" applyFill="1" applyAlignment="1">
      <alignment horizontal="center" vertical="center" wrapText="1"/>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0" fillId="10" borderId="7" xfId="0" applyFill="1" applyBorder="1" applyAlignment="1" applyProtection="1">
      <alignment vertical="top" wrapText="1"/>
      <protection locked="0"/>
    </xf>
    <xf numFmtId="0" fontId="0" fillId="10" borderId="7" xfId="0" applyFill="1" applyBorder="1" applyAlignment="1">
      <alignment horizontal="center" vertical="center"/>
    </xf>
    <xf numFmtId="0" fontId="0" fillId="10" borderId="7" xfId="0" applyFill="1" applyBorder="1" applyProtection="1">
      <protection locked="0"/>
    </xf>
    <xf numFmtId="0" fontId="0" fillId="10" borderId="7" xfId="0" applyFill="1" applyBorder="1"/>
    <xf numFmtId="0" fontId="0" fillId="11" borderId="2" xfId="0" applyFill="1" applyBorder="1" applyAlignment="1" applyProtection="1">
      <alignment horizontal="center" vertical="center"/>
      <protection locked="0"/>
    </xf>
    <xf numFmtId="4" fontId="0" fillId="11" borderId="2" xfId="0" applyNumberFormat="1" applyFill="1" applyBorder="1" applyAlignment="1">
      <alignment vertical="top"/>
    </xf>
    <xf numFmtId="0" fontId="0" fillId="11" borderId="2" xfId="0" applyFill="1" applyBorder="1" applyAlignment="1" applyProtection="1">
      <alignment vertical="top" wrapText="1"/>
      <protection locked="0"/>
    </xf>
    <xf numFmtId="0" fontId="0" fillId="11" borderId="2" xfId="0" applyFill="1" applyBorder="1" applyAlignment="1">
      <alignment wrapText="1"/>
    </xf>
    <xf numFmtId="9" fontId="0" fillId="11" borderId="2" xfId="0" applyNumberFormat="1" applyFill="1" applyBorder="1" applyAlignment="1">
      <alignment horizontal="center" vertical="center"/>
    </xf>
    <xf numFmtId="0" fontId="0" fillId="11" borderId="2" xfId="0" applyFill="1" applyBorder="1"/>
    <xf numFmtId="9" fontId="0" fillId="11" borderId="2" xfId="0" applyNumberFormat="1" applyFill="1" applyBorder="1" applyAlignment="1">
      <alignment horizontal="center" vertical="center" wrapText="1"/>
    </xf>
    <xf numFmtId="0" fontId="0" fillId="11" borderId="2" xfId="0" applyFill="1" applyBorder="1" applyAlignment="1">
      <alignment horizontal="center" wrapText="1"/>
    </xf>
    <xf numFmtId="10" fontId="0" fillId="11" borderId="2" xfId="0" applyNumberFormat="1" applyFill="1" applyBorder="1" applyAlignment="1">
      <alignment horizontal="center" vertical="center"/>
    </xf>
    <xf numFmtId="0" fontId="0" fillId="11" borderId="2" xfId="0" applyFill="1" applyBorder="1" applyAlignment="1" applyProtection="1">
      <alignment horizontal="left" vertical="top" wrapText="1"/>
      <protection locked="0"/>
    </xf>
    <xf numFmtId="0" fontId="0" fillId="11" borderId="2" xfId="0" applyFill="1" applyBorder="1" applyAlignment="1" applyProtection="1">
      <alignment vertical="center" wrapText="1"/>
      <protection locked="0"/>
    </xf>
    <xf numFmtId="4" fontId="0" fillId="11" borderId="2" xfId="0" applyNumberFormat="1" applyFill="1" applyBorder="1"/>
    <xf numFmtId="0" fontId="0" fillId="11" borderId="2" xfId="0" applyFill="1" applyBorder="1" applyAlignment="1">
      <alignment horizontal="center"/>
    </xf>
    <xf numFmtId="0" fontId="0" fillId="11" borderId="2" xfId="0" applyFill="1" applyBorder="1" applyAlignment="1" applyProtection="1">
      <alignment horizontal="center"/>
      <protection locked="0"/>
    </xf>
    <xf numFmtId="0" fontId="0" fillId="11" borderId="2" xfId="0" applyFill="1" applyBorder="1" applyProtection="1">
      <protection locked="0"/>
    </xf>
    <xf numFmtId="0" fontId="0" fillId="11" borderId="2" xfId="0" applyFill="1" applyBorder="1" applyAlignment="1">
      <alignment horizontal="left" vertical="top" wrapText="1"/>
    </xf>
    <xf numFmtId="0" fontId="0" fillId="11" borderId="2" xfId="0" applyFill="1" applyBorder="1" applyAlignment="1">
      <alignment vertical="center" wrapText="1"/>
    </xf>
    <xf numFmtId="4" fontId="0" fillId="11" borderId="2" xfId="0" applyNumberFormat="1" applyFill="1" applyBorder="1" applyProtection="1">
      <protection locked="0"/>
    </xf>
    <xf numFmtId="10" fontId="0" fillId="11" borderId="2" xfId="0" applyNumberFormat="1" applyFill="1" applyBorder="1" applyAlignment="1">
      <alignment horizontal="center"/>
    </xf>
    <xf numFmtId="0" fontId="0" fillId="11" borderId="0" xfId="0" applyFill="1"/>
    <xf numFmtId="49" fontId="0" fillId="11" borderId="2" xfId="0" applyNumberFormat="1" applyFill="1" applyBorder="1" applyAlignment="1">
      <alignment horizontal="center" vertical="center" wrapText="1"/>
    </xf>
    <xf numFmtId="0" fontId="0" fillId="11" borderId="2" xfId="0" applyFill="1" applyBorder="1" applyAlignment="1">
      <alignment horizontal="left" vertical="center" wrapText="1"/>
    </xf>
    <xf numFmtId="9" fontId="0" fillId="0" borderId="2" xfId="17" applyFont="1" applyFill="1" applyBorder="1" applyAlignment="1">
      <alignment horizontal="center" vertical="center"/>
    </xf>
    <xf numFmtId="0" fontId="0" fillId="11" borderId="4" xfId="0" applyFill="1" applyBorder="1"/>
    <xf numFmtId="9" fontId="0" fillId="0" borderId="2" xfId="17" applyFont="1"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0" borderId="2" xfId="0" applyFill="1" applyBorder="1"/>
    <xf numFmtId="10" fontId="0" fillId="0" borderId="2" xfId="0" quotePrefix="1" applyNumberFormat="1" applyFill="1" applyBorder="1" applyAlignment="1">
      <alignment horizontal="center" vertical="center"/>
    </xf>
    <xf numFmtId="0" fontId="0" fillId="0" borderId="2" xfId="0" applyFill="1" applyBorder="1" applyAlignment="1">
      <alignment wrapText="1"/>
    </xf>
    <xf numFmtId="0" fontId="11" fillId="0" borderId="2" xfId="0" applyFont="1" applyFill="1" applyBorder="1" applyAlignment="1">
      <alignment horizontal="center" vertical="center"/>
    </xf>
    <xf numFmtId="44"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4" fontId="13" fillId="0" borderId="2" xfId="0" applyNumberFormat="1" applyFont="1" applyFill="1" applyBorder="1"/>
    <xf numFmtId="0" fontId="0" fillId="11" borderId="4" xfId="0" applyFill="1" applyBorder="1" applyAlignment="1">
      <alignment horizontal="center" vertical="center"/>
    </xf>
    <xf numFmtId="10" fontId="0" fillId="0" borderId="2" xfId="0" applyNumberFormat="1" applyFill="1" applyBorder="1"/>
    <xf numFmtId="0" fontId="0" fillId="0" borderId="2" xfId="0" applyFont="1" applyFill="1" applyBorder="1" applyAlignment="1" applyProtection="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 fontId="0" fillId="0" borderId="2" xfId="0" applyNumberFormat="1" applyFont="1" applyFill="1" applyBorder="1" applyAlignment="1">
      <alignment horizontal="center" vertical="center"/>
    </xf>
    <xf numFmtId="0" fontId="0" fillId="0" borderId="2" xfId="0" applyFont="1" applyFill="1" applyBorder="1" applyAlignment="1">
      <alignment horizontal="left" vertical="top" wrapText="1"/>
    </xf>
    <xf numFmtId="9" fontId="0" fillId="0" borderId="2" xfId="0" applyNumberFormat="1" applyFont="1" applyFill="1" applyBorder="1" applyAlignment="1">
      <alignment horizontal="center" vertical="center" wrapText="1"/>
    </xf>
    <xf numFmtId="0" fontId="0" fillId="0" borderId="2" xfId="0" applyFont="1" applyFill="1" applyBorder="1" applyAlignment="1" applyProtection="1">
      <alignment horizontal="center" vertical="center"/>
      <protection locked="0"/>
    </xf>
    <xf numFmtId="9" fontId="0" fillId="0" borderId="2" xfId="0" applyNumberFormat="1" applyFont="1" applyFill="1" applyBorder="1" applyAlignment="1">
      <alignment horizontal="center" vertical="center"/>
    </xf>
    <xf numFmtId="9" fontId="0" fillId="0" borderId="2" xfId="0" applyNumberFormat="1" applyFont="1" applyFill="1" applyBorder="1" applyAlignment="1" applyProtection="1">
      <alignment horizontal="center" vertical="center"/>
    </xf>
    <xf numFmtId="0" fontId="19" fillId="12" borderId="9" xfId="0" applyFont="1" applyFill="1" applyBorder="1" applyAlignment="1">
      <alignment horizontal="center" vertical="center"/>
    </xf>
    <xf numFmtId="0" fontId="19" fillId="12" borderId="0" xfId="0" applyFont="1" applyFill="1" applyBorder="1"/>
    <xf numFmtId="4" fontId="19" fillId="12" borderId="0" xfId="0" applyNumberFormat="1" applyFont="1" applyFill="1" applyBorder="1"/>
    <xf numFmtId="0" fontId="19" fillId="12" borderId="9" xfId="0" applyFont="1" applyFill="1" applyBorder="1" applyAlignment="1">
      <alignment vertical="top" wrapText="1"/>
    </xf>
    <xf numFmtId="0" fontId="19" fillId="12" borderId="0" xfId="0" applyFont="1" applyFill="1" applyBorder="1" applyAlignment="1">
      <alignment wrapText="1"/>
    </xf>
    <xf numFmtId="0" fontId="19" fillId="12" borderId="0" xfId="0" applyFont="1" applyFill="1" applyBorder="1" applyAlignment="1">
      <alignment vertical="top" wrapText="1"/>
    </xf>
    <xf numFmtId="0" fontId="19" fillId="12" borderId="9" xfId="0" applyFont="1" applyFill="1" applyBorder="1"/>
    <xf numFmtId="0" fontId="19" fillId="0" borderId="9" xfId="0" applyFont="1" applyBorder="1" applyAlignment="1">
      <alignment horizontal="center" vertical="center"/>
    </xf>
    <xf numFmtId="0" fontId="19" fillId="0" borderId="10" xfId="0" applyFont="1" applyBorder="1"/>
    <xf numFmtId="0" fontId="19" fillId="0" borderId="9" xfId="0" applyFont="1" applyBorder="1" applyAlignment="1">
      <alignment wrapText="1"/>
    </xf>
    <xf numFmtId="0" fontId="19" fillId="13" borderId="9" xfId="0" applyFont="1" applyFill="1" applyBorder="1" applyAlignment="1">
      <alignment horizontal="center" vertical="center"/>
    </xf>
    <xf numFmtId="4" fontId="19" fillId="0" borderId="9" xfId="0" applyNumberFormat="1" applyFont="1" applyBorder="1"/>
    <xf numFmtId="0" fontId="19" fillId="0" borderId="9" xfId="0" applyFont="1" applyBorder="1"/>
    <xf numFmtId="0" fontId="19" fillId="0" borderId="11" xfId="0" applyFont="1" applyBorder="1" applyAlignment="1">
      <alignment horizontal="center"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9" fontId="19" fillId="0" borderId="12" xfId="0" applyNumberFormat="1" applyFont="1" applyBorder="1" applyAlignment="1">
      <alignment horizontal="center" vertical="center" wrapText="1"/>
    </xf>
    <xf numFmtId="9" fontId="19" fillId="0" borderId="13" xfId="0" applyNumberFormat="1" applyFont="1" applyBorder="1" applyAlignment="1">
      <alignment horizontal="center" vertical="center" wrapText="1"/>
    </xf>
    <xf numFmtId="4" fontId="21" fillId="0" borderId="11" xfId="0" applyNumberFormat="1" applyFont="1" applyBorder="1" applyAlignment="1">
      <alignment horizontal="center" vertical="center"/>
    </xf>
    <xf numFmtId="0" fontId="21" fillId="0" borderId="11" xfId="0" applyFont="1" applyBorder="1" applyAlignment="1">
      <alignment horizontal="center" vertical="center"/>
    </xf>
    <xf numFmtId="4" fontId="19" fillId="0" borderId="9" xfId="0" applyNumberFormat="1" applyFont="1" applyBorder="1" applyAlignment="1">
      <alignment horizontal="center" vertical="center"/>
    </xf>
    <xf numFmtId="0" fontId="19" fillId="13" borderId="9" xfId="0" applyFont="1" applyFill="1" applyBorder="1" applyAlignment="1">
      <alignment horizontal="center" vertical="center" wrapText="1"/>
    </xf>
    <xf numFmtId="9" fontId="19" fillId="0" borderId="14" xfId="0" applyNumberFormat="1" applyFont="1" applyBorder="1" applyAlignment="1">
      <alignment horizontal="center" vertical="center" wrapText="1"/>
    </xf>
    <xf numFmtId="0" fontId="19" fillId="13" borderId="0" xfId="0" applyFont="1" applyFill="1" applyBorder="1" applyAlignment="1">
      <alignment horizontal="center" vertical="center" wrapText="1"/>
    </xf>
    <xf numFmtId="9" fontId="19" fillId="0" borderId="15" xfId="0" applyNumberFormat="1"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10" fontId="21" fillId="0" borderId="11" xfId="0" applyNumberFormat="1" applyFont="1" applyBorder="1" applyAlignment="1">
      <alignment horizontal="center" vertical="center"/>
    </xf>
    <xf numFmtId="0" fontId="0" fillId="0" borderId="2" xfId="0"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wrapText="1"/>
    </xf>
    <xf numFmtId="0" fontId="0" fillId="0" borderId="2" xfId="0" applyBorder="1" applyAlignment="1">
      <alignment horizontal="center" wrapText="1"/>
    </xf>
    <xf numFmtId="4" fontId="10" fillId="0" borderId="2" xfId="0" applyNumberFormat="1" applyFont="1" applyBorder="1"/>
    <xf numFmtId="0" fontId="0" fillId="0" borderId="5" xfId="0" applyBorder="1" applyAlignment="1">
      <alignment horizontal="center"/>
    </xf>
    <xf numFmtId="0" fontId="22" fillId="0" borderId="2" xfId="0" applyFont="1" applyBorder="1" applyAlignment="1">
      <alignment horizontal="center" vertical="center"/>
    </xf>
    <xf numFmtId="0" fontId="23" fillId="0" borderId="2" xfId="0" applyFont="1" applyBorder="1" applyAlignment="1">
      <alignment horizontal="justify"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wrapText="1"/>
    </xf>
    <xf numFmtId="0" fontId="24" fillId="0" borderId="2" xfId="0" quotePrefix="1" applyFont="1" applyBorder="1" applyAlignment="1">
      <alignment horizontal="right"/>
    </xf>
    <xf numFmtId="0" fontId="24" fillId="0" borderId="2" xfId="0" applyFont="1" applyBorder="1" applyProtection="1">
      <protection locked="0"/>
    </xf>
    <xf numFmtId="0" fontId="13" fillId="0" borderId="2" xfId="0" applyFont="1" applyBorder="1"/>
    <xf numFmtId="4" fontId="13" fillId="0" borderId="2" xfId="0" applyNumberFormat="1" applyFont="1" applyBorder="1"/>
    <xf numFmtId="0" fontId="22" fillId="0" borderId="2" xfId="0" applyFont="1" applyBorder="1" applyAlignment="1">
      <alignment horizontal="center" vertical="center" wrapText="1"/>
    </xf>
    <xf numFmtId="0" fontId="23" fillId="0" borderId="2" xfId="0" applyFont="1" applyBorder="1" applyAlignment="1">
      <alignment horizontal="left" vertical="center" wrapText="1"/>
    </xf>
    <xf numFmtId="44" fontId="23" fillId="0" borderId="2"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0" fontId="25" fillId="0" borderId="16" xfId="0" applyFont="1" applyBorder="1" applyAlignment="1">
      <alignment horizontal="center" vertical="center" wrapText="1"/>
    </xf>
    <xf numFmtId="10" fontId="24" fillId="0" borderId="2" xfId="0" applyNumberFormat="1" applyFont="1" applyBorder="1"/>
    <xf numFmtId="4" fontId="24" fillId="0" borderId="2" xfId="0" applyNumberFormat="1" applyFont="1" applyBorder="1"/>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9" fontId="26" fillId="0" borderId="2" xfId="0" applyNumberFormat="1" applyFont="1" applyBorder="1" applyAlignment="1">
      <alignment horizontal="center" vertical="center" wrapText="1"/>
    </xf>
    <xf numFmtId="0" fontId="0" fillId="10" borderId="2" xfId="0" applyFill="1" applyBorder="1" applyAlignment="1">
      <alignment horizontal="center" vertical="center"/>
    </xf>
    <xf numFmtId="0" fontId="0" fillId="10" borderId="0" xfId="0" applyFill="1"/>
    <xf numFmtId="4" fontId="0" fillId="10" borderId="0" xfId="0" applyNumberFormat="1" applyFill="1"/>
    <xf numFmtId="0" fontId="0" fillId="10" borderId="4" xfId="0" applyFill="1" applyBorder="1" applyAlignment="1" applyProtection="1">
      <alignment vertical="top" wrapText="1"/>
      <protection locked="0"/>
    </xf>
    <xf numFmtId="0" fontId="0" fillId="10" borderId="0" xfId="0" applyFill="1" applyAlignment="1">
      <alignment wrapText="1"/>
    </xf>
    <xf numFmtId="0" fontId="0" fillId="10" borderId="0" xfId="0" applyFill="1" applyAlignment="1">
      <alignment vertical="top" wrapText="1"/>
    </xf>
    <xf numFmtId="0" fontId="0" fillId="10" borderId="4" xfId="0" applyFill="1" applyBorder="1" applyProtection="1">
      <protection locked="0"/>
    </xf>
    <xf numFmtId="0" fontId="0" fillId="10" borderId="4" xfId="0" applyFill="1" applyBorder="1"/>
    <xf numFmtId="0" fontId="27" fillId="0" borderId="2" xfId="0" applyFont="1" applyBorder="1" applyAlignment="1">
      <alignment horizontal="center" vertical="center"/>
    </xf>
    <xf numFmtId="0" fontId="2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0" fontId="28" fillId="0" borderId="2" xfId="0" applyFont="1" applyBorder="1" applyAlignment="1">
      <alignment horizontal="center" vertical="center" wrapText="1"/>
    </xf>
    <xf numFmtId="49" fontId="0" fillId="0" borderId="2" xfId="0" applyNumberFormat="1" applyBorder="1" applyAlignment="1">
      <alignment horizontal="center" vertical="center" wrapText="1"/>
    </xf>
    <xf numFmtId="0" fontId="28" fillId="0" borderId="5" xfId="0" applyFont="1" applyBorder="1" applyAlignment="1">
      <alignment horizontal="center" vertical="center" wrapText="1"/>
    </xf>
    <xf numFmtId="10" fontId="0" fillId="0" borderId="17" xfId="0" applyNumberFormat="1" applyBorder="1" applyAlignment="1">
      <alignment horizontal="center" vertical="center" wrapText="1"/>
    </xf>
    <xf numFmtId="0" fontId="27" fillId="0" borderId="3" xfId="0" applyFont="1" applyBorder="1" applyAlignment="1">
      <alignment horizontal="center" vertical="center"/>
    </xf>
    <xf numFmtId="0" fontId="29" fillId="0" borderId="2" xfId="0" applyFont="1" applyBorder="1" applyAlignment="1">
      <alignment horizontal="center" vertical="center" wrapText="1"/>
    </xf>
    <xf numFmtId="0" fontId="27" fillId="11" borderId="5" xfId="0" applyFont="1" applyFill="1" applyBorder="1" applyAlignment="1">
      <alignment horizontal="center" vertical="center" wrapText="1"/>
    </xf>
    <xf numFmtId="9" fontId="27" fillId="0" borderId="18" xfId="0" applyNumberFormat="1" applyFont="1" applyBorder="1" applyAlignment="1">
      <alignment horizontal="center" vertical="center" wrapText="1"/>
    </xf>
    <xf numFmtId="0" fontId="27" fillId="0" borderId="5" xfId="0" applyFont="1" applyBorder="1" applyAlignment="1">
      <alignment horizontal="center" vertical="center" wrapText="1"/>
    </xf>
    <xf numFmtId="0" fontId="27" fillId="0" borderId="19" xfId="0" applyFont="1" applyBorder="1" applyAlignment="1">
      <alignment horizontal="center" vertical="center" wrapText="1"/>
    </xf>
    <xf numFmtId="0" fontId="27" fillId="11" borderId="19"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9" fillId="11" borderId="2" xfId="0" applyFont="1" applyFill="1" applyBorder="1" applyAlignment="1">
      <alignment horizontal="center" vertical="center" wrapText="1"/>
    </xf>
    <xf numFmtId="9" fontId="27" fillId="0" borderId="21" xfId="0" applyNumberFormat="1" applyFont="1" applyBorder="1" applyAlignment="1">
      <alignment horizontal="center" vertical="center" wrapText="1"/>
    </xf>
    <xf numFmtId="0" fontId="0" fillId="0" borderId="5" xfId="0" applyFill="1" applyBorder="1" applyAlignment="1">
      <alignment horizontal="center" vertical="center" wrapText="1"/>
    </xf>
    <xf numFmtId="9" fontId="0" fillId="0" borderId="19" xfId="0" applyNumberFormat="1" applyBorder="1" applyAlignment="1">
      <alignment horizontal="center" vertical="center"/>
    </xf>
    <xf numFmtId="9" fontId="0" fillId="0" borderId="19" xfId="0" applyNumberFormat="1" applyFill="1" applyBorder="1" applyAlignment="1">
      <alignment horizontal="center" vertical="center" wrapText="1"/>
    </xf>
    <xf numFmtId="10" fontId="0" fillId="0" borderId="19" xfId="0" applyNumberFormat="1" applyFill="1" applyBorder="1" applyAlignment="1">
      <alignment horizontal="center" vertical="center"/>
    </xf>
    <xf numFmtId="9" fontId="0" fillId="0" borderId="5" xfId="0" applyNumberFormat="1" applyFill="1" applyBorder="1" applyAlignment="1">
      <alignment horizontal="center" vertical="center" wrapText="1"/>
    </xf>
    <xf numFmtId="10" fontId="0" fillId="0" borderId="19" xfId="0" applyNumberFormat="1" applyBorder="1" applyAlignment="1">
      <alignment horizontal="center" vertical="center"/>
    </xf>
    <xf numFmtId="0" fontId="0" fillId="0" borderId="19" xfId="0" applyBorder="1" applyAlignment="1">
      <alignment horizontal="center" vertical="center" wrapText="1"/>
    </xf>
    <xf numFmtId="0" fontId="27" fillId="11"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10" fontId="18" fillId="0" borderId="19" xfId="0" applyNumberFormat="1" applyFont="1" applyBorder="1" applyAlignment="1">
      <alignment horizontal="center" vertical="center" wrapText="1"/>
    </xf>
    <xf numFmtId="0" fontId="0" fillId="0" borderId="2" xfId="0" applyBorder="1" applyAlignment="1" applyProtection="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wrapText="1"/>
    </xf>
    <xf numFmtId="0" fontId="0" fillId="11" borderId="2" xfId="0" applyFill="1" applyBorder="1" applyAlignment="1" applyProtection="1">
      <alignment horizontal="center" vertical="center"/>
    </xf>
    <xf numFmtId="0" fontId="13" fillId="8" borderId="2" xfId="0" applyFont="1" applyFill="1" applyBorder="1" applyAlignment="1">
      <alignment horizontal="center" vertical="center" wrapText="1"/>
    </xf>
    <xf numFmtId="0" fontId="13" fillId="0" borderId="2" xfId="0" applyFont="1" applyFill="1" applyBorder="1"/>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0" fillId="0" borderId="2" xfId="0" applyFont="1" applyBorder="1" applyAlignment="1" applyProtection="1">
      <alignment vertical="center" wrapText="1"/>
      <protection locked="0"/>
    </xf>
    <xf numFmtId="0" fontId="0" fillId="0" borderId="2" xfId="0" applyFont="1" applyBorder="1" applyProtection="1">
      <protection locked="0"/>
    </xf>
    <xf numFmtId="0" fontId="0" fillId="0" borderId="2" xfId="0" applyFont="1" applyBorder="1" applyProtection="1"/>
    <xf numFmtId="0" fontId="0" fillId="0" borderId="2" xfId="0" applyFont="1" applyBorder="1" applyAlignment="1">
      <alignment horizontal="left" vertical="center" wrapText="1"/>
    </xf>
    <xf numFmtId="0" fontId="13" fillId="0" borderId="2" xfId="0" applyFont="1" applyFill="1" applyBorder="1" applyAlignment="1">
      <alignment vertical="center" wrapText="1"/>
    </xf>
    <xf numFmtId="0" fontId="0" fillId="0" borderId="2" xfId="0" applyBorder="1" applyAlignment="1" applyProtection="1">
      <alignment vertical="center" wrapText="1"/>
      <protection locked="0"/>
    </xf>
    <xf numFmtId="0" fontId="0" fillId="0" borderId="2" xfId="0" quotePrefix="1" applyFont="1" applyBorder="1" applyAlignment="1">
      <alignment vertical="center" wrapText="1"/>
    </xf>
    <xf numFmtId="0" fontId="13" fillId="0" borderId="2" xfId="0" quotePrefix="1" applyFont="1" applyBorder="1" applyAlignment="1">
      <alignment vertical="center" wrapText="1"/>
    </xf>
    <xf numFmtId="0" fontId="0" fillId="0" borderId="2" xfId="0" applyBorder="1" applyAlignment="1" applyProtection="1">
      <alignment horizontal="center" vertical="center"/>
      <protection locked="0"/>
    </xf>
    <xf numFmtId="0" fontId="0" fillId="0" borderId="2" xfId="0" applyBorder="1" applyAlignment="1" applyProtection="1">
      <alignment horizontal="center" vertical="center" wrapText="1"/>
    </xf>
    <xf numFmtId="0" fontId="0" fillId="0" borderId="2" xfId="0" applyBorder="1" applyAlignment="1">
      <alignment horizontal="left" vertical="center" wrapText="1"/>
    </xf>
    <xf numFmtId="0" fontId="0" fillId="0" borderId="2" xfId="0" applyFont="1" applyBorder="1" applyAlignment="1">
      <alignment vertical="center" wrapText="1"/>
    </xf>
    <xf numFmtId="0" fontId="13" fillId="0" borderId="2" xfId="0" applyFont="1" applyBorder="1" applyAlignment="1">
      <alignment vertical="center" wrapText="1"/>
    </xf>
    <xf numFmtId="0" fontId="13" fillId="0" borderId="7" xfId="0" applyFont="1" applyFill="1" applyBorder="1" applyAlignment="1">
      <alignment vertical="center" wrapText="1"/>
    </xf>
    <xf numFmtId="0" fontId="13" fillId="0" borderId="7" xfId="0" applyFont="1" applyFill="1" applyBorder="1" applyAlignment="1">
      <alignment horizontal="center" vertical="center"/>
    </xf>
    <xf numFmtId="0" fontId="0" fillId="0" borderId="7" xfId="0" applyBorder="1" applyAlignment="1" applyProtection="1">
      <alignment vertical="center" wrapText="1"/>
      <protection locked="0"/>
    </xf>
    <xf numFmtId="0" fontId="0" fillId="0" borderId="7" xfId="0" applyFont="1" applyBorder="1" applyAlignment="1">
      <alignment vertical="center" wrapText="1"/>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0" borderId="2" xfId="0" applyFont="1" applyBorder="1" applyAlignment="1" applyProtection="1">
      <alignment horizontal="center" vertical="center" wrapText="1"/>
      <protection locked="0"/>
    </xf>
    <xf numFmtId="9" fontId="0" fillId="0" borderId="2" xfId="0" applyNumberFormat="1" applyBorder="1" applyAlignment="1">
      <alignment horizontal="left" vertical="center" wrapText="1"/>
    </xf>
    <xf numFmtId="10" fontId="0" fillId="0" borderId="2" xfId="0" applyNumberFormat="1"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9" borderId="2" xfId="0" applyFill="1" applyBorder="1" applyAlignment="1" applyProtection="1">
      <alignment horizontal="center" vertical="center"/>
    </xf>
    <xf numFmtId="0" fontId="17" fillId="9" borderId="2" xfId="0" applyFont="1" applyFill="1" applyBorder="1" applyAlignment="1">
      <alignment horizontal="center"/>
    </xf>
    <xf numFmtId="0" fontId="17" fillId="9" borderId="2" xfId="0" applyFont="1" applyFill="1" applyBorder="1" applyAlignment="1">
      <alignment horizontal="center" vertical="center" wrapText="1"/>
    </xf>
    <xf numFmtId="0" fontId="17" fillId="9" borderId="2" xfId="0" applyFont="1" applyFill="1" applyBorder="1"/>
    <xf numFmtId="4" fontId="10" fillId="9" borderId="2" xfId="0" applyNumberFormat="1" applyFont="1" applyFill="1" applyBorder="1"/>
    <xf numFmtId="0" fontId="0" fillId="9" borderId="2" xfId="0" applyFont="1" applyFill="1" applyBorder="1" applyAlignment="1" applyProtection="1">
      <alignment vertical="top" wrapText="1"/>
      <protection locked="0"/>
    </xf>
    <xf numFmtId="0" fontId="17" fillId="9" borderId="2" xfId="0" applyFont="1" applyFill="1" applyBorder="1" applyAlignment="1">
      <alignment horizontal="center" vertical="center"/>
    </xf>
    <xf numFmtId="0" fontId="17" fillId="9" borderId="7" xfId="0" applyFont="1" applyFill="1" applyBorder="1" applyAlignment="1">
      <alignment horizontal="center" vertical="center" wrapText="1"/>
    </xf>
    <xf numFmtId="0" fontId="0" fillId="9" borderId="2" xfId="0" applyFill="1" applyBorder="1" applyProtection="1">
      <protection locked="0"/>
    </xf>
    <xf numFmtId="0" fontId="0" fillId="9" borderId="2" xfId="0" applyFont="1" applyFill="1" applyBorder="1" applyProtection="1"/>
    <xf numFmtId="0" fontId="13" fillId="0" borderId="3" xfId="0" applyFont="1" applyFill="1" applyBorder="1"/>
    <xf numFmtId="0" fontId="13" fillId="0" borderId="2" xfId="0" applyFont="1" applyFill="1" applyBorder="1" applyAlignment="1">
      <alignment wrapText="1"/>
    </xf>
    <xf numFmtId="0" fontId="13" fillId="0" borderId="2" xfId="0" applyFont="1" applyFill="1" applyBorder="1" applyAlignment="1">
      <alignment horizontal="center"/>
    </xf>
    <xf numFmtId="0" fontId="13" fillId="0" borderId="5" xfId="0" applyFont="1" applyFill="1" applyBorder="1" applyAlignment="1">
      <alignment horizontal="center"/>
    </xf>
    <xf numFmtId="0" fontId="0" fillId="0" borderId="2" xfId="0" applyFont="1" applyBorder="1" applyAlignment="1" applyProtection="1">
      <alignment vertical="top" wrapText="1"/>
      <protection locked="0"/>
    </xf>
    <xf numFmtId="0" fontId="13" fillId="0" borderId="3" xfId="0" applyFont="1" applyFill="1" applyBorder="1" applyAlignment="1">
      <alignment wrapText="1"/>
    </xf>
    <xf numFmtId="0" fontId="0" fillId="0" borderId="5" xfId="0" applyFont="1" applyFill="1" applyBorder="1" applyAlignment="1">
      <alignment horizontal="center"/>
    </xf>
    <xf numFmtId="0" fontId="13" fillId="0" borderId="2" xfId="0" applyFont="1" applyBorder="1" applyAlignment="1">
      <alignment wrapText="1"/>
    </xf>
    <xf numFmtId="10" fontId="0" fillId="0" borderId="5" xfId="0" applyNumberFormat="1" applyFont="1" applyFill="1" applyBorder="1" applyAlignment="1">
      <alignment horizontal="center"/>
    </xf>
    <xf numFmtId="0" fontId="0" fillId="0" borderId="2" xfId="0" applyBorder="1" applyAlignment="1" applyProtection="1">
      <alignment horizontal="center"/>
      <protection locked="0"/>
    </xf>
    <xf numFmtId="0" fontId="0" fillId="0" borderId="2" xfId="0" applyBorder="1" applyAlignment="1" applyProtection="1">
      <alignment horizontal="center" wrapText="1"/>
    </xf>
    <xf numFmtId="10" fontId="13" fillId="0" borderId="5" xfId="0" applyNumberFormat="1" applyFont="1" applyFill="1" applyBorder="1" applyAlignment="1">
      <alignment horizontal="center"/>
    </xf>
    <xf numFmtId="0" fontId="17" fillId="9" borderId="4" xfId="0" applyFont="1" applyFill="1" applyBorder="1" applyAlignment="1">
      <alignment horizontal="center" vertical="center" wrapText="1"/>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9" fontId="0" fillId="0" borderId="2" xfId="0" applyNumberFormat="1" applyBorder="1" applyAlignment="1">
      <alignment horizontal="center" vertical="center" wrapText="1"/>
    </xf>
    <xf numFmtId="10" fontId="0" fillId="0" borderId="2" xfId="0" applyNumberFormat="1" applyBorder="1" applyAlignment="1">
      <alignment horizontal="center" vertical="center" wrapText="1"/>
    </xf>
    <xf numFmtId="0" fontId="31" fillId="0" borderId="22" xfId="0" applyFont="1" applyBorder="1" applyAlignment="1">
      <alignment horizontal="left" vertical="center" wrapText="1"/>
    </xf>
    <xf numFmtId="0" fontId="32" fillId="0" borderId="23" xfId="0" applyFont="1" applyBorder="1" applyAlignment="1">
      <alignment horizontal="left" vertical="center" wrapText="1"/>
    </xf>
    <xf numFmtId="9" fontId="30" fillId="0" borderId="2" xfId="0" applyNumberFormat="1" applyFont="1" applyBorder="1" applyAlignment="1">
      <alignment horizontal="center" vertical="center" wrapText="1"/>
    </xf>
    <xf numFmtId="0" fontId="30" fillId="14" borderId="2" xfId="0" applyFont="1" applyFill="1" applyBorder="1" applyAlignment="1">
      <alignment horizontal="center" vertical="center"/>
    </xf>
    <xf numFmtId="0" fontId="30" fillId="14" borderId="2" xfId="0" applyFont="1" applyFill="1" applyBorder="1" applyAlignment="1">
      <alignment horizontal="center" vertical="center" wrapText="1"/>
    </xf>
    <xf numFmtId="0" fontId="0" fillId="14" borderId="2" xfId="0" applyFill="1" applyBorder="1"/>
    <xf numFmtId="0" fontId="0" fillId="14" borderId="2" xfId="0" applyFill="1" applyBorder="1" applyAlignment="1">
      <alignment horizontal="center" vertical="center"/>
    </xf>
    <xf numFmtId="0" fontId="0" fillId="14" borderId="2" xfId="0" applyFill="1" applyBorder="1" applyAlignment="1">
      <alignment horizontal="center" vertical="center" wrapText="1"/>
    </xf>
    <xf numFmtId="9" fontId="0" fillId="14" borderId="2" xfId="0" applyNumberFormat="1" applyFill="1" applyBorder="1" applyAlignment="1">
      <alignment horizontal="center" vertical="center" wrapText="1"/>
    </xf>
    <xf numFmtId="0" fontId="30" fillId="0" borderId="2" xfId="0" applyNumberFormat="1" applyFont="1" applyBorder="1" applyAlignment="1">
      <alignment horizontal="center" vertical="center" wrapText="1"/>
    </xf>
    <xf numFmtId="0" fontId="0" fillId="0" borderId="2" xfId="0" applyNumberFormat="1" applyBorder="1" applyAlignment="1">
      <alignment horizontal="center" vertical="center"/>
    </xf>
    <xf numFmtId="9" fontId="0" fillId="0" borderId="2" xfId="0" applyNumberFormat="1" applyBorder="1" applyAlignment="1">
      <alignment horizontal="center" vertical="center"/>
    </xf>
    <xf numFmtId="0" fontId="0" fillId="0" borderId="3" xfId="0" applyFont="1" applyBorder="1" applyAlignment="1">
      <alignment horizontal="center" vertical="center"/>
    </xf>
    <xf numFmtId="0" fontId="0" fillId="0" borderId="2" xfId="0" applyBorder="1" applyAlignment="1">
      <alignment wrapText="1"/>
    </xf>
    <xf numFmtId="9" fontId="0" fillId="0" borderId="5" xfId="0" applyNumberFormat="1" applyBorder="1"/>
    <xf numFmtId="0" fontId="0" fillId="0" borderId="2" xfId="0" applyBorder="1" applyAlignment="1">
      <alignment vertical="top" wrapText="1"/>
    </xf>
    <xf numFmtId="0" fontId="0" fillId="0" borderId="3" xfId="0" applyBorder="1" applyAlignment="1">
      <alignment wrapText="1"/>
    </xf>
    <xf numFmtId="0" fontId="0" fillId="0" borderId="5" xfId="0" applyBorder="1"/>
    <xf numFmtId="0" fontId="0" fillId="0" borderId="2" xfId="0" applyBorder="1" applyAlignment="1" applyProtection="1">
      <alignment horizontal="justify" vertical="top"/>
      <protection locked="0"/>
    </xf>
    <xf numFmtId="9" fontId="0" fillId="0" borderId="24" xfId="0" applyNumberFormat="1" applyBorder="1" applyAlignment="1">
      <alignment wrapText="1"/>
    </xf>
    <xf numFmtId="10" fontId="0" fillId="0" borderId="25" xfId="0" applyNumberFormat="1" applyBorder="1" applyAlignment="1">
      <alignment wrapText="1"/>
    </xf>
    <xf numFmtId="10" fontId="0" fillId="0" borderId="5" xfId="0" applyNumberFormat="1" applyBorder="1"/>
    <xf numFmtId="0" fontId="0" fillId="0" borderId="2" xfId="0" applyBorder="1" applyProtection="1">
      <protection locked="0"/>
    </xf>
    <xf numFmtId="4" fontId="0" fillId="0" borderId="2" xfId="0" applyNumberFormat="1" applyBorder="1"/>
    <xf numFmtId="9" fontId="0" fillId="0" borderId="25" xfId="0" applyNumberFormat="1" applyBorder="1" applyAlignment="1">
      <alignment wrapText="1"/>
    </xf>
    <xf numFmtId="0" fontId="33" fillId="0" borderId="2" xfId="0" applyFont="1" applyBorder="1" applyAlignment="1">
      <alignment horizontal="justify" vertical="top"/>
    </xf>
    <xf numFmtId="9" fontId="0" fillId="0" borderId="24" xfId="0" quotePrefix="1" applyNumberFormat="1" applyBorder="1" applyAlignment="1">
      <alignment wrapText="1"/>
    </xf>
    <xf numFmtId="9" fontId="0" fillId="0" borderId="25" xfId="0" quotePrefix="1" applyNumberFormat="1" applyBorder="1" applyAlignment="1">
      <alignment wrapText="1"/>
    </xf>
    <xf numFmtId="0" fontId="0" fillId="0" borderId="2" xfId="0" applyBorder="1" applyAlignment="1" applyProtection="1">
      <alignment vertical="top" wrapText="1"/>
      <protection locked="0"/>
    </xf>
    <xf numFmtId="9" fontId="0" fillId="0" borderId="7" xfId="0" applyNumberFormat="1" applyBorder="1" applyAlignment="1">
      <alignment horizontal="center" vertical="center" wrapText="1"/>
    </xf>
    <xf numFmtId="9" fontId="0" fillId="0" borderId="5" xfId="0" applyNumberFormat="1" applyBorder="1" applyAlignment="1">
      <alignment horizontal="center"/>
    </xf>
    <xf numFmtId="0" fontId="0" fillId="0" borderId="2" xfId="0" applyBorder="1" applyAlignment="1">
      <alignment horizontal="center"/>
    </xf>
    <xf numFmtId="9" fontId="0" fillId="0" borderId="2" xfId="0" applyNumberFormat="1" applyBorder="1" applyAlignment="1">
      <alignment wrapText="1"/>
    </xf>
    <xf numFmtId="10" fontId="0" fillId="0" borderId="2" xfId="0" applyNumberFormat="1" applyBorder="1" applyAlignment="1">
      <alignment wrapText="1"/>
    </xf>
    <xf numFmtId="10" fontId="0" fillId="0" borderId="7" xfId="0" applyNumberFormat="1" applyBorder="1" applyAlignment="1">
      <alignment horizontal="center" vertical="center" wrapText="1"/>
    </xf>
    <xf numFmtId="44" fontId="10" fillId="0" borderId="2" xfId="0" applyNumberFormat="1" applyFont="1" applyBorder="1" applyAlignment="1">
      <alignment horizontal="center"/>
    </xf>
    <xf numFmtId="4" fontId="10" fillId="0" borderId="2" xfId="0" applyNumberFormat="1" applyFont="1" applyBorder="1" applyAlignment="1">
      <alignment horizontal="center"/>
    </xf>
    <xf numFmtId="0" fontId="16" fillId="0" borderId="2" xfId="0" applyFont="1" applyBorder="1" applyAlignment="1">
      <alignment vertical="top" wrapText="1"/>
    </xf>
    <xf numFmtId="0" fontId="0" fillId="0" borderId="3" xfId="0" applyBorder="1"/>
    <xf numFmtId="44" fontId="0" fillId="0" borderId="2" xfId="0" applyNumberFormat="1" applyBorder="1" applyAlignment="1">
      <alignment horizontal="center"/>
    </xf>
    <xf numFmtId="4" fontId="0" fillId="0" borderId="2" xfId="0" applyNumberFormat="1" applyBorder="1" applyAlignment="1">
      <alignment horizontal="center"/>
    </xf>
    <xf numFmtId="0" fontId="0" fillId="0" borderId="4" xfId="0" applyBorder="1" applyAlignment="1" applyProtection="1">
      <alignment vertical="top" wrapText="1"/>
      <protection locked="0"/>
    </xf>
    <xf numFmtId="0" fontId="0" fillId="0" borderId="8" xfId="0" applyBorder="1" applyAlignment="1">
      <alignment vertical="top" wrapText="1"/>
    </xf>
    <xf numFmtId="0" fontId="0" fillId="0" borderId="4" xfId="0" applyBorder="1" applyAlignment="1">
      <alignment horizontal="center" vertical="center"/>
    </xf>
    <xf numFmtId="0" fontId="0" fillId="0" borderId="8" xfId="0" applyFont="1" applyBorder="1"/>
    <xf numFmtId="0" fontId="13" fillId="0" borderId="4" xfId="0" applyFont="1" applyBorder="1" applyAlignment="1">
      <alignment wrapText="1"/>
    </xf>
    <xf numFmtId="0" fontId="18" fillId="11" borderId="4" xfId="0" applyFont="1" applyFill="1" applyBorder="1" applyAlignment="1">
      <alignment horizontal="center" vertical="center"/>
    </xf>
    <xf numFmtId="0" fontId="13" fillId="15" borderId="4" xfId="0" applyFont="1" applyFill="1" applyBorder="1" applyAlignment="1">
      <alignment wrapText="1"/>
    </xf>
    <xf numFmtId="0" fontId="0" fillId="0" borderId="4" xfId="0" applyBorder="1"/>
    <xf numFmtId="0" fontId="0" fillId="0" borderId="26" xfId="0" applyBorder="1"/>
    <xf numFmtId="0" fontId="0" fillId="0" borderId="26" xfId="0" applyBorder="1" applyAlignment="1">
      <alignment horizontal="center" wrapText="1"/>
    </xf>
    <xf numFmtId="0" fontId="0" fillId="0" borderId="4" xfId="0" applyBorder="1" applyAlignment="1">
      <alignment horizontal="right" wrapText="1"/>
    </xf>
    <xf numFmtId="0" fontId="0" fillId="0" borderId="27" xfId="0" applyBorder="1" applyAlignment="1">
      <alignment horizontal="right" wrapText="1"/>
    </xf>
    <xf numFmtId="0" fontId="0" fillId="0" borderId="26" xfId="0" applyBorder="1" applyAlignment="1">
      <alignment horizontal="right"/>
    </xf>
    <xf numFmtId="0" fontId="0" fillId="0" borderId="4" xfId="0" applyBorder="1" applyAlignment="1" applyProtection="1">
      <alignment wrapText="1"/>
      <protection locked="0"/>
    </xf>
    <xf numFmtId="0" fontId="0" fillId="0" borderId="4" xfId="0" applyBorder="1" applyAlignment="1">
      <alignment wrapText="1"/>
    </xf>
    <xf numFmtId="0" fontId="13" fillId="0" borderId="3" xfId="0" applyFont="1" applyBorder="1"/>
    <xf numFmtId="0" fontId="18" fillId="11" borderId="2" xfId="0" applyFont="1" applyFill="1" applyBorder="1" applyAlignment="1">
      <alignment horizontal="center" vertical="center"/>
    </xf>
    <xf numFmtId="0" fontId="13" fillId="15" borderId="2" xfId="0" applyFont="1" applyFill="1" applyBorder="1" applyAlignment="1">
      <alignment wrapText="1"/>
    </xf>
    <xf numFmtId="0" fontId="13" fillId="0" borderId="5" xfId="0" applyFont="1" applyBorder="1"/>
    <xf numFmtId="0" fontId="0" fillId="0" borderId="5" xfId="0" applyBorder="1" applyAlignment="1">
      <alignment horizontal="left" vertical="center" wrapText="1"/>
    </xf>
    <xf numFmtId="9" fontId="0" fillId="0" borderId="5" xfId="0" applyNumberFormat="1" applyBorder="1" applyAlignment="1">
      <alignment horizontal="right"/>
    </xf>
    <xf numFmtId="0" fontId="0" fillId="0" borderId="2" xfId="0" applyBorder="1" applyAlignment="1" applyProtection="1">
      <alignment wrapText="1"/>
      <protection locked="0"/>
    </xf>
    <xf numFmtId="0" fontId="0" fillId="0" borderId="3" xfId="0" applyBorder="1" applyAlignment="1">
      <alignment horizontal="left" vertical="top" wrapText="1"/>
    </xf>
    <xf numFmtId="0" fontId="0" fillId="0" borderId="2" xfId="0" applyBorder="1" applyAlignment="1">
      <alignment horizontal="right" wrapText="1"/>
    </xf>
    <xf numFmtId="0" fontId="0" fillId="0" borderId="2" xfId="0" applyBorder="1" applyAlignment="1" applyProtection="1">
      <alignment horizontal="left" wrapText="1"/>
      <protection locked="0"/>
    </xf>
    <xf numFmtId="0" fontId="0" fillId="0" borderId="3" xfId="0" applyBorder="1" applyAlignment="1">
      <alignment horizontal="left" vertical="center" wrapText="1"/>
    </xf>
    <xf numFmtId="0" fontId="0" fillId="0" borderId="5" xfId="0" applyBorder="1" applyAlignment="1">
      <alignment wrapText="1"/>
    </xf>
    <xf numFmtId="9" fontId="0" fillId="0" borderId="0" xfId="0" applyNumberFormat="1" applyAlignment="1">
      <alignment horizontal="right" wrapText="1"/>
    </xf>
    <xf numFmtId="0" fontId="0" fillId="0" borderId="3" xfId="0" applyBorder="1" applyAlignment="1">
      <alignment vertical="top" wrapText="1"/>
    </xf>
    <xf numFmtId="0" fontId="20" fillId="11" borderId="2" xfId="8" applyFont="1" applyFill="1" applyBorder="1" applyAlignment="1" applyProtection="1">
      <alignment horizontal="left" wrapText="1"/>
      <protection locked="0"/>
    </xf>
    <xf numFmtId="0" fontId="20" fillId="11" borderId="2" xfId="8" applyFont="1" applyFill="1" applyBorder="1" applyAlignment="1" applyProtection="1">
      <alignment horizontal="center" vertical="center" wrapText="1"/>
      <protection locked="0"/>
    </xf>
    <xf numFmtId="0" fontId="34" fillId="11" borderId="6" xfId="8" applyFont="1" applyFill="1" applyBorder="1" applyAlignment="1" applyProtection="1">
      <alignment horizontal="left" vertical="top" wrapText="1"/>
      <protection locked="0"/>
    </xf>
    <xf numFmtId="0" fontId="20" fillId="11" borderId="2" xfId="8" applyFont="1" applyFill="1" applyBorder="1" applyAlignment="1" applyProtection="1">
      <alignment horizontal="right" wrapText="1"/>
      <protection locked="0"/>
    </xf>
    <xf numFmtId="0" fontId="0" fillId="0" borderId="5" xfId="0" applyNumberFormat="1" applyBorder="1"/>
    <xf numFmtId="0" fontId="0" fillId="0" borderId="2" xfId="0" applyBorder="1" applyAlignment="1">
      <alignment horizontal="left" vertical="top" wrapText="1"/>
    </xf>
    <xf numFmtId="0" fontId="0" fillId="0" borderId="5" xfId="0" applyBorder="1" applyAlignment="1">
      <alignment horizontal="left"/>
    </xf>
    <xf numFmtId="9" fontId="0" fillId="0" borderId="2" xfId="0" applyNumberFormat="1" applyBorder="1"/>
    <xf numFmtId="0" fontId="0" fillId="0" borderId="6" xfId="0" applyBorder="1" applyAlignment="1">
      <alignment wrapText="1"/>
    </xf>
    <xf numFmtId="0" fontId="0" fillId="0" borderId="2" xfId="0" applyBorder="1" applyAlignment="1">
      <alignment horizontal="left"/>
    </xf>
    <xf numFmtId="0" fontId="0" fillId="0" borderId="2" xfId="0" applyBorder="1" applyAlignment="1">
      <alignment horizontal="left" wrapText="1"/>
    </xf>
    <xf numFmtId="0" fontId="0" fillId="0" borderId="2" xfId="0" applyBorder="1" applyAlignment="1">
      <alignment vertical="center" wrapText="1"/>
    </xf>
    <xf numFmtId="0" fontId="0" fillId="12" borderId="9" xfId="0" applyFill="1" applyBorder="1" applyAlignment="1">
      <alignment horizontal="center" vertical="center"/>
    </xf>
    <xf numFmtId="0" fontId="0" fillId="12" borderId="0" xfId="0" applyFill="1"/>
    <xf numFmtId="4" fontId="0" fillId="12" borderId="0" xfId="0" applyNumberFormat="1" applyFill="1"/>
    <xf numFmtId="0" fontId="0" fillId="12" borderId="9" xfId="0" applyFill="1" applyBorder="1" applyAlignment="1">
      <alignment vertical="top" wrapText="1"/>
    </xf>
    <xf numFmtId="0" fontId="0" fillId="12" borderId="0" xfId="0" applyFill="1" applyAlignment="1">
      <alignment wrapText="1"/>
    </xf>
    <xf numFmtId="0" fontId="0" fillId="12" borderId="0" xfId="0" applyFill="1" applyAlignment="1">
      <alignment vertical="top" wrapText="1"/>
    </xf>
    <xf numFmtId="0" fontId="0" fillId="12" borderId="9" xfId="0" applyFill="1" applyBorder="1"/>
    <xf numFmtId="0" fontId="0" fillId="0" borderId="9" xfId="0" applyBorder="1" applyAlignment="1">
      <alignment horizontal="center" vertical="center"/>
    </xf>
    <xf numFmtId="0" fontId="0" fillId="0" borderId="10" xfId="0" applyBorder="1"/>
    <xf numFmtId="0" fontId="0" fillId="0" borderId="9" xfId="0" applyBorder="1" applyAlignment="1">
      <alignment wrapText="1"/>
    </xf>
    <xf numFmtId="0" fontId="0" fillId="13" borderId="9" xfId="0" applyFill="1" applyBorder="1" applyAlignment="1">
      <alignment horizontal="center" vertical="center"/>
    </xf>
    <xf numFmtId="0" fontId="0" fillId="16" borderId="9" xfId="0" applyFill="1" applyBorder="1" applyAlignment="1">
      <alignment wrapText="1"/>
    </xf>
    <xf numFmtId="44" fontId="35" fillId="0" borderId="9" xfId="18" applyFont="1" applyBorder="1"/>
    <xf numFmtId="4" fontId="35" fillId="0" borderId="9" xfId="0" applyNumberFormat="1" applyFont="1" applyBorder="1"/>
    <xf numFmtId="0" fontId="0" fillId="0" borderId="9" xfId="0" applyBorder="1"/>
    <xf numFmtId="0" fontId="0" fillId="0" borderId="11" xfId="0" applyBorder="1"/>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wrapText="1"/>
    </xf>
    <xf numFmtId="9" fontId="0" fillId="0" borderId="11" xfId="17" applyFont="1" applyBorder="1"/>
    <xf numFmtId="0" fontId="27" fillId="0" borderId="9" xfId="0" applyFont="1" applyBorder="1" applyAlignment="1">
      <alignment horizontal="center" vertical="center"/>
    </xf>
    <xf numFmtId="0" fontId="27" fillId="0" borderId="10" xfId="0" applyFont="1" applyBorder="1"/>
    <xf numFmtId="0" fontId="27" fillId="0" borderId="9" xfId="0" applyFont="1" applyBorder="1" applyAlignment="1">
      <alignment wrapText="1"/>
    </xf>
    <xf numFmtId="0" fontId="27" fillId="13" borderId="9" xfId="0" applyFont="1" applyFill="1" applyBorder="1" applyAlignment="1">
      <alignment horizontal="center" vertical="center"/>
    </xf>
    <xf numFmtId="0" fontId="27" fillId="16" borderId="9" xfId="0" applyFont="1" applyFill="1" applyBorder="1" applyAlignment="1">
      <alignment wrapText="1"/>
    </xf>
    <xf numFmtId="0" fontId="27" fillId="0" borderId="9" xfId="0" applyFont="1" applyBorder="1"/>
    <xf numFmtId="4" fontId="27" fillId="0" borderId="9" xfId="0" applyNumberFormat="1" applyFont="1" applyBorder="1"/>
    <xf numFmtId="0" fontId="27" fillId="0" borderId="11" xfId="0" applyFont="1" applyBorder="1"/>
    <xf numFmtId="0" fontId="27" fillId="0" borderId="9" xfId="0" applyFont="1" applyBorder="1" applyAlignment="1">
      <alignment vertical="top" wrapText="1"/>
    </xf>
    <xf numFmtId="0" fontId="27" fillId="0" borderId="10" xfId="0" applyFont="1" applyBorder="1" applyAlignment="1">
      <alignment vertical="top" wrapText="1"/>
    </xf>
    <xf numFmtId="0" fontId="27" fillId="11" borderId="12" xfId="0" applyFont="1" applyFill="1" applyBorder="1" applyAlignment="1">
      <alignment wrapText="1"/>
    </xf>
    <xf numFmtId="2" fontId="35" fillId="11" borderId="11" xfId="0" applyNumberFormat="1" applyFont="1" applyFill="1" applyBorder="1"/>
    <xf numFmtId="0" fontId="27" fillId="0" borderId="12" xfId="0" applyFont="1" applyBorder="1" applyAlignment="1">
      <alignment wrapText="1"/>
    </xf>
    <xf numFmtId="10" fontId="27" fillId="0" borderId="12" xfId="0" applyNumberFormat="1" applyFont="1" applyBorder="1" applyAlignment="1">
      <alignment wrapText="1"/>
    </xf>
    <xf numFmtId="4" fontId="27" fillId="0" borderId="12" xfId="0" applyNumberFormat="1" applyFont="1" applyBorder="1" applyAlignment="1">
      <alignment wrapText="1"/>
    </xf>
    <xf numFmtId="10" fontId="27" fillId="0" borderId="11" xfId="0" applyNumberFormat="1" applyFont="1" applyBorder="1"/>
    <xf numFmtId="44" fontId="27" fillId="0" borderId="9" xfId="18" applyFont="1" applyBorder="1"/>
    <xf numFmtId="0" fontId="3" fillId="0" borderId="2" xfId="0" applyFont="1" applyBorder="1" applyAlignment="1">
      <alignment horizontal="left" wrapText="1"/>
    </xf>
    <xf numFmtId="0" fontId="0" fillId="17" borderId="2" xfId="0" applyFill="1" applyBorder="1" applyAlignment="1" applyProtection="1">
      <alignment horizontal="left" vertical="center" wrapText="1"/>
      <protection locked="0"/>
    </xf>
    <xf numFmtId="0" fontId="24" fillId="11" borderId="2"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36" fillId="11" borderId="2" xfId="0" applyFont="1" applyFill="1" applyBorder="1" applyAlignment="1">
      <alignment horizontal="center" vertical="center" wrapText="1"/>
    </xf>
    <xf numFmtId="9" fontId="34" fillId="0" borderId="2" xfId="0" applyNumberFormat="1" applyFont="1" applyBorder="1" applyAlignment="1">
      <alignment horizontal="center" vertical="center"/>
    </xf>
    <xf numFmtId="9" fontId="24" fillId="0" borderId="2" xfId="0" applyNumberFormat="1" applyFont="1" applyBorder="1" applyAlignment="1" applyProtection="1">
      <alignment horizontal="center" vertical="center"/>
      <protection locked="0"/>
    </xf>
    <xf numFmtId="0" fontId="3" fillId="0" borderId="2" xfId="0" applyFont="1" applyFill="1" applyBorder="1" applyAlignment="1">
      <alignment horizontal="left" wrapText="1"/>
    </xf>
    <xf numFmtId="0" fontId="0" fillId="17" borderId="2" xfId="0" applyFont="1" applyFill="1" applyBorder="1" applyAlignment="1" applyProtection="1">
      <alignment horizontal="left" vertical="center" wrapText="1"/>
      <protection locked="0"/>
    </xf>
    <xf numFmtId="0" fontId="22" fillId="0" borderId="28" xfId="0" applyFont="1" applyBorder="1" applyAlignment="1">
      <alignment horizontal="center" vertical="center"/>
    </xf>
    <xf numFmtId="0" fontId="28" fillId="11" borderId="2" xfId="0" applyFont="1" applyFill="1" applyBorder="1" applyAlignment="1">
      <alignment horizontal="center" vertical="center" wrapText="1"/>
    </xf>
    <xf numFmtId="0" fontId="36" fillId="11" borderId="29" xfId="0" applyFont="1" applyFill="1" applyBorder="1" applyAlignment="1">
      <alignment horizontal="center" vertical="center" wrapText="1"/>
    </xf>
    <xf numFmtId="0" fontId="36" fillId="11" borderId="29" xfId="0" applyFont="1" applyFill="1" applyBorder="1" applyAlignment="1">
      <alignment horizontal="left" vertical="center" wrapText="1"/>
    </xf>
    <xf numFmtId="9" fontId="34" fillId="0" borderId="30" xfId="0" applyNumberFormat="1" applyFont="1" applyBorder="1" applyAlignment="1">
      <alignment horizontal="center" vertical="center"/>
    </xf>
    <xf numFmtId="9" fontId="0" fillId="0" borderId="2" xfId="0" applyNumberFormat="1" applyFont="1" applyBorder="1" applyAlignment="1" applyProtection="1">
      <alignment horizontal="center" vertical="center"/>
      <protection locked="0"/>
    </xf>
    <xf numFmtId="0" fontId="22" fillId="0" borderId="31" xfId="0" applyFont="1" applyBorder="1" applyAlignment="1">
      <alignment horizontal="center" vertical="center"/>
    </xf>
    <xf numFmtId="0" fontId="2" fillId="11" borderId="28" xfId="0" applyFont="1" applyFill="1" applyBorder="1" applyAlignment="1">
      <alignment horizontal="center" vertical="center" wrapText="1"/>
    </xf>
    <xf numFmtId="0" fontId="36" fillId="11" borderId="28" xfId="0" applyFont="1" applyFill="1" applyBorder="1" applyAlignment="1">
      <alignment horizontal="left" vertical="center" wrapText="1"/>
    </xf>
    <xf numFmtId="9" fontId="34" fillId="0" borderId="32" xfId="0" applyNumberFormat="1" applyFont="1" applyBorder="1" applyAlignment="1">
      <alignment horizontal="center" vertical="center"/>
    </xf>
    <xf numFmtId="0" fontId="10" fillId="0" borderId="2" xfId="0" applyFont="1" applyBorder="1" applyProtection="1">
      <protection locked="0"/>
    </xf>
    <xf numFmtId="0" fontId="2" fillId="11" borderId="2" xfId="0" applyFont="1" applyFill="1" applyBorder="1" applyAlignment="1">
      <alignment horizontal="center" vertical="center" wrapText="1"/>
    </xf>
    <xf numFmtId="0" fontId="36" fillId="11" borderId="2" xfId="0" applyFont="1" applyFill="1" applyBorder="1" applyAlignment="1">
      <alignment horizontal="left" vertical="center" wrapText="1"/>
    </xf>
    <xf numFmtId="9" fontId="34" fillId="0" borderId="2" xfId="0" applyNumberFormat="1" applyFont="1" applyBorder="1" applyAlignment="1">
      <alignment horizontal="center" vertical="center" wrapText="1"/>
    </xf>
    <xf numFmtId="0" fontId="22" fillId="0" borderId="33" xfId="0" applyFont="1" applyBorder="1" applyAlignment="1">
      <alignment horizontal="center" vertical="center"/>
    </xf>
    <xf numFmtId="0" fontId="2" fillId="11" borderId="34" xfId="0" applyFont="1" applyFill="1" applyBorder="1" applyAlignment="1">
      <alignment horizontal="center" vertical="center" wrapText="1"/>
    </xf>
    <xf numFmtId="0" fontId="36" fillId="11" borderId="34" xfId="0" applyFont="1" applyFill="1" applyBorder="1" applyAlignment="1">
      <alignment horizontal="left" vertical="center" wrapText="1"/>
    </xf>
    <xf numFmtId="9" fontId="34" fillId="0" borderId="35" xfId="0" applyNumberFormat="1" applyFont="1" applyBorder="1" applyAlignment="1">
      <alignment horizontal="center" vertical="center"/>
    </xf>
    <xf numFmtId="9" fontId="34" fillId="0" borderId="1" xfId="0" applyNumberFormat="1" applyFont="1" applyBorder="1" applyAlignment="1">
      <alignment horizontal="center" vertical="center"/>
    </xf>
    <xf numFmtId="0" fontId="22" fillId="0" borderId="36" xfId="0" applyFont="1" applyBorder="1" applyAlignment="1">
      <alignment horizontal="center" vertical="center" wrapText="1"/>
    </xf>
    <xf numFmtId="0" fontId="28" fillId="11" borderId="36" xfId="0" applyFont="1" applyFill="1" applyBorder="1" applyAlignment="1">
      <alignment horizontal="center" vertical="center" wrapText="1"/>
    </xf>
    <xf numFmtId="0" fontId="36" fillId="11" borderId="37" xfId="0" applyFont="1" applyFill="1" applyBorder="1" applyAlignment="1">
      <alignment horizontal="left" vertical="center" wrapText="1"/>
    </xf>
    <xf numFmtId="0" fontId="22" fillId="0" borderId="38" xfId="0" applyFont="1" applyBorder="1" applyAlignment="1">
      <alignment horizontal="center" vertical="center"/>
    </xf>
    <xf numFmtId="0" fontId="24" fillId="11" borderId="39" xfId="0" applyFont="1" applyFill="1" applyBorder="1" applyAlignment="1">
      <alignment horizontal="left" vertical="center" wrapText="1"/>
    </xf>
    <xf numFmtId="9" fontId="24" fillId="0" borderId="40" xfId="0" applyNumberFormat="1" applyFont="1" applyBorder="1" applyAlignment="1">
      <alignment horizontal="center" vertical="center" wrapText="1"/>
    </xf>
    <xf numFmtId="0" fontId="28" fillId="11" borderId="38" xfId="0" applyFont="1" applyFill="1" applyBorder="1" applyAlignment="1">
      <alignment horizontal="center" vertical="center" wrapText="1"/>
    </xf>
    <xf numFmtId="0" fontId="24" fillId="11" borderId="6" xfId="0" applyFont="1" applyFill="1" applyBorder="1" applyAlignment="1">
      <alignment horizontal="left" vertical="center" wrapText="1"/>
    </xf>
    <xf numFmtId="9" fontId="24" fillId="0" borderId="38" xfId="0" applyNumberFormat="1" applyFont="1" applyBorder="1" applyAlignment="1">
      <alignment horizontal="center" vertical="center" wrapText="1"/>
    </xf>
    <xf numFmtId="0" fontId="22" fillId="0" borderId="36" xfId="0" applyFont="1" applyBorder="1" applyAlignment="1">
      <alignment horizontal="center" vertical="center"/>
    </xf>
    <xf numFmtId="0" fontId="28" fillId="11" borderId="41" xfId="0" applyFont="1" applyFill="1" applyBorder="1" applyAlignment="1">
      <alignment horizontal="center" vertical="center" wrapText="1"/>
    </xf>
    <xf numFmtId="0" fontId="24" fillId="11" borderId="42" xfId="0" applyFont="1" applyFill="1" applyBorder="1" applyAlignment="1">
      <alignment horizontal="left" vertical="center" wrapText="1"/>
    </xf>
    <xf numFmtId="9" fontId="24" fillId="0" borderId="41" xfId="0" applyNumberFormat="1" applyFont="1" applyBorder="1" applyAlignment="1">
      <alignment horizontal="center" vertical="center" wrapText="1"/>
    </xf>
    <xf numFmtId="0" fontId="0" fillId="0" borderId="7" xfId="0" applyFont="1" applyFill="1" applyBorder="1" applyAlignment="1" applyProtection="1">
      <alignment horizontal="center" vertical="center"/>
    </xf>
    <xf numFmtId="0" fontId="0" fillId="0" borderId="7" xfId="0" applyFont="1" applyBorder="1" applyProtection="1">
      <protection locked="0"/>
    </xf>
    <xf numFmtId="0" fontId="3" fillId="0" borderId="7" xfId="0" applyFont="1" applyFill="1" applyBorder="1" applyAlignment="1">
      <alignment horizontal="left" wrapText="1"/>
    </xf>
    <xf numFmtId="0" fontId="0" fillId="0" borderId="7" xfId="0" applyFont="1" applyBorder="1" applyAlignment="1" applyProtection="1">
      <alignment horizontal="center" vertical="center"/>
      <protection locked="0"/>
    </xf>
    <xf numFmtId="0" fontId="0" fillId="17" borderId="7" xfId="0" applyFont="1" applyFill="1" applyBorder="1" applyAlignment="1" applyProtection="1">
      <alignment horizontal="left" vertical="center" wrapText="1"/>
      <protection locked="0"/>
    </xf>
    <xf numFmtId="0" fontId="22" fillId="0" borderId="43" xfId="0" applyFont="1" applyBorder="1" applyAlignment="1">
      <alignment horizontal="center" vertical="center"/>
    </xf>
    <xf numFmtId="0" fontId="28" fillId="11" borderId="44" xfId="0" applyFont="1" applyFill="1"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36" fillId="11" borderId="7" xfId="0" applyFont="1" applyFill="1" applyBorder="1" applyAlignment="1">
      <alignment horizontal="center" vertical="center" wrapText="1"/>
    </xf>
    <xf numFmtId="0" fontId="24" fillId="11" borderId="45" xfId="0" applyFont="1" applyFill="1" applyBorder="1" applyAlignment="1">
      <alignment horizontal="left" vertical="center" wrapText="1"/>
    </xf>
    <xf numFmtId="9" fontId="24" fillId="0" borderId="44" xfId="0" applyNumberFormat="1" applyFont="1" applyBorder="1" applyAlignment="1">
      <alignment horizontal="center" vertical="center" wrapText="1"/>
    </xf>
    <xf numFmtId="9" fontId="0" fillId="0" borderId="7" xfId="0" applyNumberFormat="1" applyFont="1" applyBorder="1" applyAlignment="1" applyProtection="1">
      <alignment horizontal="center" vertical="center"/>
      <protection locked="0"/>
    </xf>
    <xf numFmtId="9" fontId="24" fillId="0" borderId="2" xfId="0" applyNumberFormat="1" applyFont="1" applyBorder="1" applyAlignment="1">
      <alignment horizontal="center" vertical="center" wrapText="1"/>
    </xf>
    <xf numFmtId="0" fontId="17" fillId="0" borderId="2" xfId="0" applyFont="1" applyBorder="1" applyAlignment="1">
      <alignment horizontal="center" vertical="center"/>
    </xf>
    <xf numFmtId="0" fontId="16" fillId="18" borderId="2" xfId="0"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9" fontId="13" fillId="0" borderId="5" xfId="0" applyNumberFormat="1" applyFont="1" applyBorder="1" applyAlignment="1">
      <alignment horizontal="center"/>
    </xf>
    <xf numFmtId="0" fontId="0" fillId="0" borderId="2" xfId="0" applyFont="1" applyFill="1" applyBorder="1"/>
    <xf numFmtId="0" fontId="0" fillId="0" borderId="5" xfId="0" applyFont="1" applyFill="1" applyBorder="1"/>
    <xf numFmtId="0" fontId="0" fillId="0" borderId="24" xfId="0" quotePrefix="1" applyFont="1" applyBorder="1" applyAlignment="1">
      <alignment wrapText="1"/>
    </xf>
    <xf numFmtId="0" fontId="13" fillId="0" borderId="25" xfId="0" quotePrefix="1" applyFont="1" applyBorder="1" applyAlignment="1">
      <alignment wrapText="1"/>
    </xf>
    <xf numFmtId="9" fontId="13" fillId="0" borderId="5" xfId="0" applyNumberFormat="1" applyFont="1" applyFill="1" applyBorder="1"/>
    <xf numFmtId="0" fontId="0" fillId="0" borderId="2" xfId="0" applyBorder="1" applyAlignment="1" applyProtection="1">
      <alignment wrapText="1"/>
    </xf>
    <xf numFmtId="0" fontId="0" fillId="0" borderId="2" xfId="0" applyNumberFormat="1" applyFont="1" applyBorder="1" applyAlignment="1" applyProtection="1">
      <alignment vertical="top" wrapText="1"/>
      <protection locked="0"/>
    </xf>
    <xf numFmtId="0" fontId="13" fillId="0" borderId="3" xfId="0" applyFont="1" applyFill="1" applyBorder="1" applyAlignment="1">
      <alignment vertical="top" wrapText="1"/>
    </xf>
    <xf numFmtId="0" fontId="13" fillId="0" borderId="24" xfId="0" applyFont="1" applyBorder="1" applyAlignment="1">
      <alignment wrapText="1"/>
    </xf>
    <xf numFmtId="0" fontId="13" fillId="0" borderId="25" xfId="0" applyFont="1" applyBorder="1" applyAlignment="1">
      <alignment wrapText="1"/>
    </xf>
    <xf numFmtId="10" fontId="13" fillId="0" borderId="5" xfId="0" applyNumberFormat="1" applyFont="1" applyFill="1" applyBorder="1"/>
    <xf numFmtId="0" fontId="13" fillId="0" borderId="24" xfId="0" applyFont="1" applyBorder="1" applyAlignment="1">
      <alignment vertical="top" wrapText="1"/>
    </xf>
    <xf numFmtId="0" fontId="13" fillId="0" borderId="25" xfId="0" applyFont="1" applyBorder="1" applyAlignment="1">
      <alignment vertical="top" wrapText="1"/>
    </xf>
    <xf numFmtId="0" fontId="13" fillId="0" borderId="5" xfId="0" applyFont="1" applyFill="1" applyBorder="1"/>
    <xf numFmtId="0" fontId="0" fillId="0" borderId="24" xfId="0" applyFont="1" applyBorder="1" applyAlignment="1">
      <alignment wrapText="1"/>
    </xf>
    <xf numFmtId="0" fontId="0" fillId="0" borderId="25" xfId="0" applyFont="1" applyBorder="1" applyAlignment="1">
      <alignment wrapText="1"/>
    </xf>
    <xf numFmtId="0" fontId="0" fillId="0" borderId="5" xfId="0" applyFont="1" applyFill="1" applyBorder="1" applyAlignment="1">
      <alignment wrapText="1"/>
    </xf>
    <xf numFmtId="0" fontId="0" fillId="10" borderId="2" xfId="0" applyFill="1" applyBorder="1" applyAlignment="1" applyProtection="1">
      <alignment horizontal="center" vertical="center"/>
    </xf>
    <xf numFmtId="0" fontId="0" fillId="10" borderId="2" xfId="0" applyFont="1" applyFill="1" applyBorder="1" applyAlignment="1" applyProtection="1">
      <alignment vertical="top" wrapText="1"/>
      <protection locked="0"/>
    </xf>
    <xf numFmtId="0" fontId="0" fillId="10" borderId="2" xfId="0" applyFill="1" applyBorder="1" applyProtection="1">
      <protection locked="0"/>
    </xf>
    <xf numFmtId="0" fontId="0" fillId="10" borderId="2" xfId="0" applyFont="1" applyFill="1" applyBorder="1" applyProtection="1"/>
    <xf numFmtId="0" fontId="0" fillId="0" borderId="3" xfId="0" applyFont="1" applyFill="1" applyBorder="1" applyAlignment="1">
      <alignment horizontal="center" vertical="center"/>
    </xf>
    <xf numFmtId="0" fontId="18" fillId="11" borderId="2" xfId="0" applyFont="1" applyFill="1" applyBorder="1" applyAlignment="1" applyProtection="1">
      <alignment horizontal="center" vertical="center"/>
    </xf>
    <xf numFmtId="4" fontId="0" fillId="0" borderId="2" xfId="0" applyNumberFormat="1" applyFont="1" applyFill="1" applyBorder="1"/>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1" fontId="0" fillId="0" borderId="2" xfId="0" applyNumberFormat="1" applyFont="1" applyBorder="1" applyAlignment="1">
      <alignment horizontal="center" vertical="center" wrapText="1"/>
    </xf>
    <xf numFmtId="1" fontId="0" fillId="0" borderId="46" xfId="0" applyNumberFormat="1" applyFont="1" applyBorder="1" applyAlignment="1">
      <alignment horizontal="center" vertical="center" wrapText="1"/>
    </xf>
    <xf numFmtId="0" fontId="0" fillId="0" borderId="2" xfId="0" applyFont="1" applyBorder="1" applyAlignment="1" applyProtection="1">
      <alignment horizontal="center" vertical="center" wrapText="1"/>
    </xf>
    <xf numFmtId="0" fontId="0" fillId="0" borderId="5" xfId="0" applyFont="1" applyFill="1" applyBorder="1" applyAlignment="1">
      <alignment vertical="center" wrapText="1"/>
    </xf>
    <xf numFmtId="0" fontId="0" fillId="0" borderId="47" xfId="0" applyFont="1" applyFill="1" applyBorder="1" applyAlignment="1">
      <alignment vertical="top" wrapText="1"/>
    </xf>
    <xf numFmtId="2" fontId="0" fillId="0" borderId="7"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5" xfId="0" applyNumberFormat="1" applyFont="1" applyFill="1" applyBorder="1" applyAlignment="1">
      <alignment horizontal="center" vertical="center"/>
    </xf>
    <xf numFmtId="0" fontId="0" fillId="0" borderId="2" xfId="0" applyFont="1" applyBorder="1" applyAlignment="1" applyProtection="1">
      <alignment horizontal="left" wrapText="1"/>
      <protection locked="0"/>
    </xf>
    <xf numFmtId="0" fontId="0" fillId="0" borderId="5" xfId="0" applyFont="1" applyBorder="1" applyAlignment="1" applyProtection="1">
      <alignment horizontal="center" vertical="center" wrapText="1"/>
      <protection locked="0"/>
    </xf>
    <xf numFmtId="0" fontId="37" fillId="0" borderId="2" xfId="0" applyFont="1" applyFill="1" applyBorder="1" applyAlignment="1">
      <alignment horizontal="center" vertical="center" wrapText="1"/>
    </xf>
    <xf numFmtId="1" fontId="0" fillId="0" borderId="7" xfId="0" applyNumberFormat="1" applyFont="1" applyBorder="1" applyAlignment="1">
      <alignment horizontal="center" vertical="center" wrapText="1"/>
    </xf>
    <xf numFmtId="0" fontId="0" fillId="0" borderId="2" xfId="0" applyFont="1" applyBorder="1" applyAlignment="1" applyProtection="1">
      <alignment horizontal="left" vertical="center" wrapText="1"/>
      <protection locked="0"/>
    </xf>
    <xf numFmtId="0" fontId="17" fillId="0" borderId="5" xfId="0" applyFont="1" applyBorder="1" applyAlignment="1" applyProtection="1">
      <alignment horizontal="center" vertical="center" wrapText="1"/>
      <protection locked="0"/>
    </xf>
    <xf numFmtId="0" fontId="0" fillId="0" borderId="8" xfId="0" applyFont="1" applyFill="1" applyBorder="1" applyAlignment="1">
      <alignment horizontal="center" vertical="center" wrapText="1"/>
    </xf>
    <xf numFmtId="0" fontId="0" fillId="0" borderId="2" xfId="0" applyFont="1" applyBorder="1" applyAlignment="1" applyProtection="1">
      <alignment vertical="top" wrapText="1"/>
    </xf>
    <xf numFmtId="0" fontId="0" fillId="0" borderId="2" xfId="0" applyFont="1" applyBorder="1" applyAlignment="1" applyProtection="1">
      <alignment vertical="center" wrapText="1"/>
    </xf>
    <xf numFmtId="0" fontId="0" fillId="0" borderId="2" xfId="0" applyNumberFormat="1" applyFont="1" applyBorder="1" applyAlignment="1" applyProtection="1">
      <alignment horizontal="center" vertical="center"/>
    </xf>
    <xf numFmtId="0" fontId="37" fillId="0" borderId="38" xfId="0" applyFont="1" applyFill="1" applyBorder="1" applyAlignment="1">
      <alignment horizontal="left" vertical="center" wrapText="1"/>
    </xf>
    <xf numFmtId="0" fontId="37" fillId="0" borderId="38" xfId="0" applyFont="1" applyFill="1" applyBorder="1" applyAlignment="1">
      <alignment horizontal="center" vertical="center" wrapText="1"/>
    </xf>
    <xf numFmtId="1" fontId="0" fillId="0" borderId="3" xfId="0" applyNumberFormat="1" applyFont="1" applyBorder="1" applyAlignment="1" applyProtection="1">
      <alignment horizontal="center" vertical="center"/>
    </xf>
    <xf numFmtId="0" fontId="0" fillId="0" borderId="2" xfId="0" applyFont="1" applyBorder="1" applyAlignment="1" applyProtection="1">
      <alignment horizontal="left" vertical="center" wrapText="1"/>
    </xf>
    <xf numFmtId="1" fontId="0" fillId="0" borderId="2" xfId="0" applyNumberFormat="1" applyFont="1" applyBorder="1" applyAlignment="1" applyProtection="1">
      <alignment horizontal="center" vertical="center"/>
    </xf>
    <xf numFmtId="2" fontId="0" fillId="0" borderId="2" xfId="0" applyNumberFormat="1" applyFont="1" applyBorder="1" applyAlignment="1" applyProtection="1">
      <alignment horizontal="center" vertical="center"/>
    </xf>
    <xf numFmtId="0" fontId="0" fillId="10" borderId="2" xfId="0" applyFill="1" applyBorder="1" applyAlignment="1">
      <alignment vertical="top"/>
    </xf>
    <xf numFmtId="0" fontId="17" fillId="10" borderId="0" xfId="0" applyFont="1" applyFill="1" applyAlignment="1">
      <alignment wrapText="1"/>
    </xf>
    <xf numFmtId="0" fontId="0" fillId="10" borderId="2" xfId="0" applyFill="1" applyBorder="1" applyAlignment="1" applyProtection="1">
      <alignment horizontal="justify" vertical="top"/>
      <protection locked="0"/>
    </xf>
    <xf numFmtId="0" fontId="0" fillId="10" borderId="2" xfId="0" applyFill="1" applyBorder="1"/>
    <xf numFmtId="0" fontId="13" fillId="0" borderId="2" xfId="0" applyFont="1" applyBorder="1" applyAlignment="1">
      <alignment horizontal="center" vertical="center"/>
    </xf>
    <xf numFmtId="0" fontId="13" fillId="0" borderId="3" xfId="0" applyFont="1" applyBorder="1" applyAlignment="1">
      <alignment vertical="center"/>
    </xf>
    <xf numFmtId="0" fontId="13" fillId="11" borderId="2" xfId="0" applyFont="1" applyFill="1" applyBorder="1" applyAlignment="1">
      <alignment horizontal="center" vertical="center" wrapText="1"/>
    </xf>
    <xf numFmtId="0" fontId="13" fillId="0" borderId="5" xfId="0" applyFont="1" applyBorder="1" applyAlignment="1">
      <alignment vertical="center"/>
    </xf>
    <xf numFmtId="0" fontId="13" fillId="0" borderId="2" xfId="0" applyFont="1"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center"/>
    </xf>
    <xf numFmtId="0" fontId="13" fillId="0" borderId="2" xfId="0" applyFont="1" applyBorder="1" applyAlignment="1" applyProtection="1">
      <alignment horizontal="justify" vertical="top"/>
      <protection locked="0"/>
    </xf>
    <xf numFmtId="0" fontId="13" fillId="0" borderId="5" xfId="0" applyFont="1" applyBorder="1" applyAlignment="1">
      <alignment horizontal="center" vertical="center"/>
    </xf>
    <xf numFmtId="0" fontId="13" fillId="0" borderId="2" xfId="0" applyFont="1" applyBorder="1" applyProtection="1">
      <protection locked="0"/>
    </xf>
    <xf numFmtId="0" fontId="13" fillId="0" borderId="2" xfId="0" applyFont="1" applyBorder="1" applyAlignment="1">
      <alignment horizontal="justify" vertical="top"/>
    </xf>
    <xf numFmtId="10" fontId="13" fillId="11" borderId="5" xfId="0" applyNumberFormat="1" applyFont="1" applyFill="1" applyBorder="1" applyAlignment="1">
      <alignment horizontal="center" vertical="center"/>
    </xf>
    <xf numFmtId="0" fontId="13" fillId="11" borderId="24" xfId="0" applyFont="1" applyFill="1" applyBorder="1" applyAlignment="1">
      <alignment vertical="top" wrapText="1"/>
    </xf>
    <xf numFmtId="0" fontId="13" fillId="11" borderId="25" xfId="0" applyFont="1" applyFill="1" applyBorder="1" applyAlignment="1">
      <alignment vertical="top" wrapText="1"/>
    </xf>
    <xf numFmtId="0" fontId="13" fillId="0" borderId="24" xfId="0" quotePrefix="1" applyFont="1" applyBorder="1" applyAlignment="1">
      <alignment vertical="top" wrapText="1"/>
    </xf>
    <xf numFmtId="0" fontId="13" fillId="0" borderId="25" xfId="0" quotePrefix="1" applyFont="1" applyBorder="1" applyAlignment="1">
      <alignment vertical="top" wrapText="1"/>
    </xf>
    <xf numFmtId="0" fontId="0" fillId="10" borderId="48" xfId="0" applyFill="1" applyBorder="1" applyAlignment="1" applyProtection="1">
      <alignment horizontal="center" vertical="center"/>
    </xf>
    <xf numFmtId="0" fontId="17" fillId="10" borderId="48" xfId="0" applyFont="1" applyFill="1" applyBorder="1" applyAlignment="1">
      <alignment horizontal="center" vertical="center"/>
    </xf>
    <xf numFmtId="0" fontId="17" fillId="10" borderId="48" xfId="0" applyFont="1" applyFill="1" applyBorder="1" applyAlignment="1">
      <alignment horizontal="center" vertical="center" wrapText="1"/>
    </xf>
    <xf numFmtId="4" fontId="10" fillId="10" borderId="48" xfId="0" applyNumberFormat="1" applyFont="1" applyFill="1" applyBorder="1" applyAlignment="1">
      <alignment horizontal="center" vertical="center"/>
    </xf>
    <xf numFmtId="0" fontId="0" fillId="10" borderId="48" xfId="0" applyFont="1" applyFill="1" applyBorder="1" applyAlignment="1" applyProtection="1">
      <alignment horizontal="center" vertical="center" wrapText="1"/>
      <protection locked="0"/>
    </xf>
    <xf numFmtId="0" fontId="0" fillId="10" borderId="48" xfId="0" applyFill="1" applyBorder="1" applyAlignment="1" applyProtection="1">
      <alignment horizontal="center" vertical="center"/>
      <protection locked="0"/>
    </xf>
    <xf numFmtId="0" fontId="0" fillId="10" borderId="48" xfId="0" applyFont="1" applyFill="1" applyBorder="1" applyAlignment="1" applyProtection="1">
      <alignment horizontal="center" vertical="center"/>
    </xf>
    <xf numFmtId="0" fontId="0" fillId="0" borderId="48" xfId="0" applyBorder="1" applyAlignment="1" applyProtection="1">
      <alignment horizontal="center" vertical="center"/>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0" fillId="11" borderId="48" xfId="0" applyFill="1" applyBorder="1" applyAlignment="1" applyProtection="1">
      <alignment horizontal="center" vertical="center"/>
    </xf>
    <xf numFmtId="4" fontId="10" fillId="0" borderId="48" xfId="0" applyNumberFormat="1" applyFont="1" applyFill="1" applyBorder="1" applyAlignment="1">
      <alignment horizontal="center" vertical="center"/>
    </xf>
    <xf numFmtId="0" fontId="0" fillId="0" borderId="48" xfId="0" applyFont="1" applyFill="1" applyBorder="1" applyAlignment="1">
      <alignment horizontal="center" vertical="center"/>
    </xf>
    <xf numFmtId="0" fontId="0" fillId="0" borderId="48" xfId="0" applyFill="1" applyBorder="1" applyAlignment="1">
      <alignment vertical="top" wrapText="1"/>
    </xf>
    <xf numFmtId="9" fontId="0" fillId="0" borderId="48" xfId="0" applyNumberFormat="1" applyFill="1" applyBorder="1" applyAlignment="1">
      <alignment horizontal="center" vertical="center" wrapText="1"/>
    </xf>
    <xf numFmtId="0" fontId="0" fillId="0" borderId="48" xfId="0" applyBorder="1" applyAlignment="1" applyProtection="1">
      <alignment horizontal="center" vertical="center"/>
      <protection locked="0"/>
    </xf>
    <xf numFmtId="0" fontId="0" fillId="0" borderId="48" xfId="0" applyBorder="1" applyAlignment="1" applyProtection="1">
      <alignment horizontal="center" vertical="center" wrapText="1"/>
    </xf>
    <xf numFmtId="4" fontId="13" fillId="0" borderId="48" xfId="0" applyNumberFormat="1" applyFont="1" applyFill="1" applyBorder="1" applyAlignment="1">
      <alignment horizontal="center" vertical="center"/>
    </xf>
    <xf numFmtId="0" fontId="22" fillId="0" borderId="48" xfId="0" applyFont="1" applyBorder="1" applyAlignment="1">
      <alignment horizontal="center" vertical="center"/>
    </xf>
    <xf numFmtId="0" fontId="22" fillId="0" borderId="48" xfId="0" applyFont="1" applyFill="1" applyBorder="1" applyAlignment="1">
      <alignment horizontal="center" vertical="center"/>
    </xf>
    <xf numFmtId="9" fontId="0" fillId="0" borderId="48" xfId="0" applyNumberFormat="1" applyFill="1" applyBorder="1" applyAlignment="1">
      <alignment horizontal="center" vertical="center"/>
    </xf>
    <xf numFmtId="0" fontId="0" fillId="10" borderId="2" xfId="0" applyFill="1" applyBorder="1" applyAlignment="1" applyProtection="1">
      <alignment vertical="top" wrapText="1"/>
      <protection locked="0"/>
    </xf>
    <xf numFmtId="9" fontId="0" fillId="10" borderId="0" xfId="17" applyFont="1" applyFill="1"/>
    <xf numFmtId="0" fontId="0" fillId="0" borderId="3" xfId="0" applyFont="1" applyBorder="1"/>
    <xf numFmtId="0" fontId="0" fillId="0" borderId="25" xfId="0" applyBorder="1" applyAlignment="1">
      <alignment vertical="top" wrapText="1"/>
    </xf>
    <xf numFmtId="0" fontId="0" fillId="0" borderId="5" xfId="17" applyNumberFormat="1" applyFont="1" applyFill="1" applyBorder="1"/>
    <xf numFmtId="0" fontId="13" fillId="0" borderId="5" xfId="17" applyNumberFormat="1" applyFont="1" applyFill="1" applyBorder="1"/>
    <xf numFmtId="0" fontId="0" fillId="0" borderId="24" xfId="0" applyBorder="1" applyAlignment="1">
      <alignment vertical="top" wrapText="1"/>
    </xf>
    <xf numFmtId="0" fontId="0" fillId="0" borderId="2" xfId="0" applyBorder="1" applyAlignment="1">
      <alignment horizontal="center"/>
    </xf>
    <xf numFmtId="0" fontId="0" fillId="0" borderId="2" xfId="0" applyBorder="1" applyAlignment="1">
      <alignment horizontal="center" wrapText="1"/>
    </xf>
    <xf numFmtId="0" fontId="11" fillId="11" borderId="2" xfId="0" applyFont="1" applyFill="1" applyBorder="1" applyAlignment="1">
      <alignment horizontal="center" vertical="center" wrapText="1"/>
    </xf>
    <xf numFmtId="0" fontId="0" fillId="0" borderId="2" xfId="17" applyNumberFormat="1" applyFont="1" applyBorder="1" applyAlignment="1" applyProtection="1">
      <alignment horizont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22" fillId="0" borderId="50" xfId="0" applyFont="1" applyBorder="1" applyAlignment="1">
      <alignment horizontal="center" vertical="center"/>
    </xf>
    <xf numFmtId="9" fontId="13" fillId="0" borderId="24" xfId="0" applyNumberFormat="1" applyFont="1" applyBorder="1" applyAlignment="1">
      <alignment wrapText="1"/>
    </xf>
    <xf numFmtId="9" fontId="13" fillId="0" borderId="25" xfId="0" applyNumberFormat="1" applyFont="1" applyBorder="1" applyAlignment="1">
      <alignment wrapText="1"/>
    </xf>
    <xf numFmtId="0" fontId="22" fillId="0" borderId="48" xfId="0" applyFont="1" applyBorder="1" applyAlignment="1">
      <alignment horizontal="center" vertical="center" wrapText="1"/>
    </xf>
    <xf numFmtId="9" fontId="13" fillId="0" borderId="24" xfId="0" applyNumberFormat="1" applyFont="1" applyBorder="1" applyAlignment="1">
      <alignment vertical="top" wrapText="1"/>
    </xf>
    <xf numFmtId="9" fontId="13" fillId="0" borderId="25" xfId="0" applyNumberFormat="1" applyFont="1" applyBorder="1" applyAlignment="1">
      <alignment vertical="top" wrapText="1"/>
    </xf>
    <xf numFmtId="0" fontId="22" fillId="0" borderId="36" xfId="0" applyFont="1" applyBorder="1" applyAlignment="1">
      <alignment horizontal="center"/>
    </xf>
    <xf numFmtId="0" fontId="0" fillId="0" borderId="36" xfId="0" applyBorder="1" applyAlignment="1">
      <alignment horizontal="left" vertical="center" wrapText="1"/>
    </xf>
    <xf numFmtId="0" fontId="22" fillId="0" borderId="38" xfId="0" applyFont="1" applyBorder="1" applyAlignment="1">
      <alignment horizontal="center"/>
    </xf>
    <xf numFmtId="0" fontId="0" fillId="0" borderId="38" xfId="0" applyBorder="1" applyAlignment="1">
      <alignment horizontal="left" vertical="center" wrapText="1"/>
    </xf>
    <xf numFmtId="10" fontId="13" fillId="0" borderId="24" xfId="0" applyNumberFormat="1" applyFont="1" applyBorder="1" applyAlignment="1">
      <alignment wrapText="1"/>
    </xf>
    <xf numFmtId="10" fontId="13" fillId="0" borderId="25" xfId="0" applyNumberFormat="1" applyFont="1" applyBorder="1" applyAlignment="1">
      <alignment wrapText="1"/>
    </xf>
    <xf numFmtId="0" fontId="22" fillId="0" borderId="40" xfId="0" applyFont="1" applyBorder="1" applyAlignment="1">
      <alignment horizontal="center"/>
    </xf>
    <xf numFmtId="0" fontId="0" fillId="0" borderId="40" xfId="0" applyBorder="1" applyAlignment="1">
      <alignment horizontal="left" vertical="center" wrapText="1"/>
    </xf>
    <xf numFmtId="0" fontId="10" fillId="0" borderId="2" xfId="0" applyFont="1" applyBorder="1" applyAlignment="1" applyProtection="1">
      <alignment horizontal="left" vertical="top" wrapText="1"/>
      <protection locked="0"/>
    </xf>
    <xf numFmtId="0" fontId="17" fillId="0" borderId="2" xfId="0" applyFont="1" applyBorder="1" applyAlignment="1" applyProtection="1">
      <alignment vertical="top" wrapText="1"/>
      <protection locked="0"/>
    </xf>
    <xf numFmtId="3" fontId="13" fillId="0" borderId="5" xfId="0" applyNumberFormat="1" applyFont="1" applyBorder="1"/>
    <xf numFmtId="0" fontId="22" fillId="0" borderId="41" xfId="0" applyFont="1" applyBorder="1" applyAlignment="1">
      <alignment horizontal="center"/>
    </xf>
    <xf numFmtId="0" fontId="0" fillId="0" borderId="41" xfId="0" applyBorder="1" applyAlignment="1">
      <alignment horizontal="left" vertical="center" wrapText="1"/>
    </xf>
    <xf numFmtId="0" fontId="22" fillId="0" borderId="43" xfId="0" applyFont="1" applyBorder="1" applyAlignment="1">
      <alignment horizontal="center"/>
    </xf>
    <xf numFmtId="0" fontId="17" fillId="0" borderId="6" xfId="0" applyFont="1" applyBorder="1" applyAlignment="1">
      <alignment vertical="top" wrapText="1"/>
    </xf>
    <xf numFmtId="0" fontId="22" fillId="0" borderId="2" xfId="0" applyFont="1" applyBorder="1" applyAlignment="1">
      <alignment horizontal="center"/>
    </xf>
    <xf numFmtId="0" fontId="0" fillId="0" borderId="6" xfId="0" applyBorder="1"/>
    <xf numFmtId="0" fontId="22" fillId="0" borderId="51" xfId="0" applyFont="1" applyBorder="1" applyAlignment="1">
      <alignment horizontal="center"/>
    </xf>
    <xf numFmtId="0" fontId="0" fillId="0" borderId="51" xfId="0" applyBorder="1" applyAlignment="1">
      <alignment horizontal="left" vertical="center" wrapText="1"/>
    </xf>
    <xf numFmtId="0" fontId="17" fillId="0" borderId="8" xfId="0" applyFont="1" applyBorder="1" applyAlignment="1">
      <alignment vertical="top" wrapText="1"/>
    </xf>
    <xf numFmtId="0" fontId="0" fillId="10" borderId="0" xfId="0" applyFill="1" applyAlignment="1"/>
    <xf numFmtId="0" fontId="18" fillId="11" borderId="3" xfId="0" applyFont="1" applyFill="1" applyBorder="1" applyAlignment="1" applyProtection="1">
      <alignment horizontal="center"/>
      <protection locked="0"/>
    </xf>
    <xf numFmtId="0" fontId="13" fillId="11" borderId="2" xfId="7" applyFont="1" applyFill="1" applyBorder="1" applyAlignment="1">
      <alignment horizontal="center" vertical="center" wrapText="1"/>
    </xf>
    <xf numFmtId="0" fontId="0" fillId="0" borderId="2" xfId="0" applyBorder="1" applyAlignment="1">
      <alignment horizontal="justify" vertical="top" wrapText="1"/>
    </xf>
    <xf numFmtId="0" fontId="0" fillId="0" borderId="2" xfId="0" applyBorder="1" applyAlignment="1">
      <alignment horizontal="center" vertical="top" wrapText="1"/>
    </xf>
    <xf numFmtId="10" fontId="0" fillId="0" borderId="5" xfId="0" applyNumberFormat="1" applyBorder="1" applyAlignment="1">
      <alignment horizontal="center"/>
    </xf>
    <xf numFmtId="0" fontId="0" fillId="10" borderId="47" xfId="0" applyFill="1" applyBorder="1"/>
    <xf numFmtId="0" fontId="0" fillId="10" borderId="7" xfId="0" applyFill="1" applyBorder="1" applyAlignment="1">
      <alignment wrapText="1"/>
    </xf>
    <xf numFmtId="4" fontId="0" fillId="10" borderId="7" xfId="0" applyNumberFormat="1" applyFill="1" applyBorder="1"/>
    <xf numFmtId="0" fontId="0" fillId="10" borderId="7" xfId="0" applyFill="1" applyBorder="1" applyAlignment="1">
      <alignment horizontal="center"/>
    </xf>
    <xf numFmtId="0" fontId="0" fillId="10" borderId="52" xfId="0" applyFill="1" applyBorder="1" applyAlignment="1">
      <alignment horizontal="center"/>
    </xf>
    <xf numFmtId="0" fontId="0" fillId="10" borderId="47" xfId="0" applyFill="1" applyBorder="1" applyAlignment="1">
      <alignment wrapText="1"/>
    </xf>
    <xf numFmtId="10" fontId="0" fillId="10" borderId="52" xfId="0" applyNumberFormat="1" applyFill="1" applyBorder="1" applyAlignment="1">
      <alignment horizontal="center"/>
    </xf>
    <xf numFmtId="0" fontId="0" fillId="10" borderId="7" xfId="0" applyFill="1" applyBorder="1" applyAlignment="1" applyProtection="1">
      <alignment horizontal="center"/>
      <protection locked="0"/>
    </xf>
    <xf numFmtId="0" fontId="0" fillId="10" borderId="7" xfId="0" applyFill="1" applyBorder="1" applyAlignment="1">
      <alignment horizontal="center" wrapText="1"/>
    </xf>
    <xf numFmtId="4" fontId="19" fillId="0" borderId="9" xfId="0" applyNumberFormat="1" applyFont="1" applyBorder="1" applyAlignment="1">
      <alignment vertical="center"/>
    </xf>
    <xf numFmtId="4" fontId="10" fillId="0" borderId="2" xfId="0" applyNumberFormat="1" applyFont="1" applyBorder="1" applyAlignment="1">
      <alignment vertical="center"/>
    </xf>
    <xf numFmtId="4" fontId="0" fillId="0" borderId="2" xfId="0" applyNumberFormat="1" applyBorder="1" applyAlignment="1">
      <alignment vertical="center"/>
    </xf>
    <xf numFmtId="4" fontId="10" fillId="0" borderId="4" xfId="0" applyNumberFormat="1" applyFont="1" applyBorder="1" applyAlignment="1">
      <alignment vertical="center"/>
    </xf>
    <xf numFmtId="4" fontId="10" fillId="0" borderId="2" xfId="0" applyNumberFormat="1" applyFont="1" applyBorder="1" applyAlignment="1" applyProtection="1">
      <alignment vertical="center"/>
      <protection locked="0"/>
    </xf>
    <xf numFmtId="4" fontId="0" fillId="0" borderId="2" xfId="0" applyNumberFormat="1" applyFont="1" applyBorder="1" applyAlignment="1" applyProtection="1">
      <alignment vertical="center"/>
      <protection locked="0"/>
    </xf>
    <xf numFmtId="44" fontId="10"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2" xfId="0" applyNumberFormat="1" applyFont="1" applyFill="1" applyBorder="1" applyAlignment="1">
      <alignment vertical="center"/>
    </xf>
    <xf numFmtId="4" fontId="0" fillId="0" borderId="2" xfId="0" applyNumberFormat="1" applyFont="1" applyFill="1" applyBorder="1" applyAlignment="1">
      <alignment horizontal="right" vertical="center"/>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xfId="18" builtinId="4"/>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6">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0"/>
  <sheetViews>
    <sheetView tabSelected="1" zoomScaleNormal="100" workbookViewId="0"/>
  </sheetViews>
  <sheetFormatPr baseColWidth="10" defaultRowHeight="11.25" x14ac:dyDescent="0.2"/>
  <cols>
    <col min="1" max="1" width="22.33203125" customWidth="1"/>
    <col min="2" max="2" width="17" style="1" customWidth="1"/>
    <col min="3" max="4" width="37" style="1" customWidth="1"/>
    <col min="5" max="5" width="21.5" style="1" customWidth="1"/>
    <col min="6" max="11" width="17" style="1" customWidth="1"/>
    <col min="12" max="12" width="18.6640625" style="1" customWidth="1"/>
    <col min="13" max="13" width="43.6640625" style="1" customWidth="1"/>
    <col min="14" max="14" width="46" style="1" customWidth="1"/>
    <col min="15" max="16" width="0" style="1" hidden="1" customWidth="1"/>
    <col min="17" max="17" width="38.83203125" style="1" customWidth="1"/>
    <col min="18" max="19" width="16.1640625" style="1" customWidth="1"/>
    <col min="20" max="20" width="13.1640625" style="1" customWidth="1"/>
    <col min="21" max="21" width="12" style="1"/>
    <col min="22" max="22" width="13" style="1" bestFit="1" customWidth="1"/>
    <col min="23" max="23" width="18.1640625" customWidth="1"/>
    <col min="24" max="24" width="15.6640625" customWidth="1"/>
  </cols>
  <sheetData>
    <row r="1" spans="1:30" ht="60" customHeight="1" x14ac:dyDescent="0.2">
      <c r="A1" s="16" t="s">
        <v>86</v>
      </c>
      <c r="B1" s="17"/>
      <c r="C1" s="17"/>
      <c r="D1" s="17"/>
      <c r="E1" s="17"/>
      <c r="F1" s="17"/>
      <c r="G1" s="17"/>
      <c r="H1" s="17"/>
      <c r="I1" s="17"/>
      <c r="J1" s="17"/>
      <c r="K1" s="17"/>
      <c r="L1" s="17"/>
      <c r="M1" s="17"/>
      <c r="N1" s="17"/>
      <c r="O1" s="17"/>
      <c r="P1" s="17"/>
      <c r="Q1" s="17"/>
      <c r="R1" s="17"/>
      <c r="S1" s="17"/>
      <c r="T1" s="17"/>
      <c r="U1" s="17"/>
      <c r="V1" s="17"/>
      <c r="W1" s="18"/>
    </row>
    <row r="2" spans="1:30" ht="11.25" customHeight="1" x14ac:dyDescent="0.2">
      <c r="A2" s="35" t="s">
        <v>74</v>
      </c>
      <c r="B2" s="13"/>
      <c r="C2" s="13"/>
      <c r="D2" s="13"/>
      <c r="E2" s="13"/>
      <c r="F2" s="34" t="s">
        <v>2</v>
      </c>
      <c r="G2" s="23"/>
      <c r="H2" s="23"/>
      <c r="I2" s="23"/>
      <c r="J2" s="23"/>
      <c r="K2" s="14" t="s">
        <v>72</v>
      </c>
      <c r="L2" s="14"/>
      <c r="M2" s="14"/>
      <c r="N2" s="15" t="s">
        <v>73</v>
      </c>
      <c r="O2" s="15"/>
      <c r="P2" s="15"/>
      <c r="Q2" s="15"/>
      <c r="R2" s="15"/>
      <c r="S2" s="15"/>
      <c r="T2" s="15"/>
      <c r="U2" s="19" t="s">
        <v>55</v>
      </c>
      <c r="V2" s="19"/>
      <c r="W2" s="19"/>
    </row>
    <row r="3" spans="1:30" ht="54.75" customHeight="1" x14ac:dyDescent="0.2">
      <c r="A3" s="31" t="s">
        <v>50</v>
      </c>
      <c r="B3" s="31" t="s">
        <v>49</v>
      </c>
      <c r="C3" s="31" t="s">
        <v>48</v>
      </c>
      <c r="D3" s="31" t="s">
        <v>47</v>
      </c>
      <c r="E3" s="31" t="s">
        <v>46</v>
      </c>
      <c r="F3" s="32" t="s">
        <v>45</v>
      </c>
      <c r="G3" s="32" t="s">
        <v>44</v>
      </c>
      <c r="H3" s="32" t="s">
        <v>43</v>
      </c>
      <c r="I3" s="33" t="s">
        <v>42</v>
      </c>
      <c r="J3" s="33" t="s">
        <v>41</v>
      </c>
      <c r="K3" s="41" t="s">
        <v>40</v>
      </c>
      <c r="L3" s="41" t="s">
        <v>39</v>
      </c>
      <c r="M3" s="41" t="s">
        <v>26</v>
      </c>
      <c r="N3" s="12" t="s">
        <v>38</v>
      </c>
      <c r="O3" s="12" t="s">
        <v>37</v>
      </c>
      <c r="P3" s="12" t="s">
        <v>36</v>
      </c>
      <c r="Q3" s="12" t="s">
        <v>85</v>
      </c>
      <c r="R3" s="12" t="s">
        <v>35</v>
      </c>
      <c r="S3" s="12" t="s">
        <v>34</v>
      </c>
      <c r="T3" s="12" t="s">
        <v>33</v>
      </c>
      <c r="U3" s="20" t="s">
        <v>54</v>
      </c>
      <c r="V3" s="21" t="s">
        <v>31</v>
      </c>
      <c r="W3" s="21" t="s">
        <v>71</v>
      </c>
    </row>
    <row r="4" spans="1:30" ht="15" customHeight="1" x14ac:dyDescent="0.2">
      <c r="A4" s="36">
        <v>1</v>
      </c>
      <c r="B4" s="37">
        <v>2</v>
      </c>
      <c r="C4" s="36">
        <v>3</v>
      </c>
      <c r="D4" s="38">
        <v>4</v>
      </c>
      <c r="E4" s="36">
        <v>5</v>
      </c>
      <c r="F4" s="39">
        <v>6</v>
      </c>
      <c r="G4" s="39">
        <v>7</v>
      </c>
      <c r="H4" s="39">
        <v>8</v>
      </c>
      <c r="I4" s="39">
        <v>9</v>
      </c>
      <c r="J4" s="39">
        <v>10</v>
      </c>
      <c r="K4" s="40">
        <v>11</v>
      </c>
      <c r="L4" s="40">
        <v>12</v>
      </c>
      <c r="M4" s="40">
        <v>13</v>
      </c>
      <c r="N4" s="10">
        <v>14</v>
      </c>
      <c r="O4" s="10">
        <v>15</v>
      </c>
      <c r="P4" s="10">
        <v>16</v>
      </c>
      <c r="Q4" s="10">
        <v>17</v>
      </c>
      <c r="R4" s="10">
        <v>18</v>
      </c>
      <c r="S4" s="10">
        <v>19</v>
      </c>
      <c r="T4" s="10">
        <v>20</v>
      </c>
      <c r="U4" s="22">
        <v>21</v>
      </c>
      <c r="V4" s="22">
        <v>22</v>
      </c>
      <c r="W4" s="22">
        <v>23</v>
      </c>
    </row>
    <row r="5" spans="1:30" ht="12" x14ac:dyDescent="0.2">
      <c r="A5" s="43"/>
      <c r="B5" s="24"/>
      <c r="C5" s="25"/>
      <c r="D5" s="26"/>
      <c r="E5" s="25"/>
      <c r="F5" s="27"/>
      <c r="G5" s="27"/>
      <c r="H5" s="27"/>
      <c r="I5" s="27"/>
      <c r="J5" s="27"/>
      <c r="K5" s="24"/>
      <c r="L5" s="25"/>
      <c r="M5" s="42"/>
      <c r="N5" s="25"/>
      <c r="O5" s="25"/>
      <c r="P5" s="28"/>
      <c r="Q5" s="42"/>
      <c r="R5" s="25"/>
      <c r="S5" s="25"/>
      <c r="T5" s="26"/>
      <c r="U5" s="44"/>
      <c r="V5" s="44"/>
      <c r="W5" s="45"/>
    </row>
    <row r="6" spans="1:30" ht="56.25" x14ac:dyDescent="0.2">
      <c r="A6" s="83" t="s">
        <v>87</v>
      </c>
      <c r="B6" s="84" t="s">
        <v>88</v>
      </c>
      <c r="C6" s="85" t="s">
        <v>89</v>
      </c>
      <c r="D6" s="83" t="s">
        <v>90</v>
      </c>
      <c r="E6" s="85" t="s">
        <v>91</v>
      </c>
      <c r="F6" s="86">
        <v>903052</v>
      </c>
      <c r="G6" s="86">
        <v>2839501.33</v>
      </c>
      <c r="H6" s="86">
        <v>2839501.33</v>
      </c>
      <c r="I6" s="86">
        <v>2839501.33</v>
      </c>
      <c r="J6" s="86">
        <v>2839501.33</v>
      </c>
      <c r="K6" s="84" t="s">
        <v>92</v>
      </c>
      <c r="L6" s="84" t="s">
        <v>27</v>
      </c>
      <c r="M6" s="87" t="s">
        <v>93</v>
      </c>
      <c r="N6" s="87" t="s">
        <v>94</v>
      </c>
      <c r="O6" s="84" t="s">
        <v>27</v>
      </c>
      <c r="P6" s="84" t="s">
        <v>95</v>
      </c>
      <c r="Q6" s="87" t="s">
        <v>94</v>
      </c>
      <c r="R6" s="88">
        <v>0.8</v>
      </c>
      <c r="S6" s="88">
        <v>0.8</v>
      </c>
      <c r="T6" s="68">
        <v>0.27660000000000001</v>
      </c>
      <c r="U6" s="89" t="s">
        <v>96</v>
      </c>
      <c r="V6" s="89" t="s">
        <v>96</v>
      </c>
      <c r="W6" s="88" t="s">
        <v>97</v>
      </c>
      <c r="X6" s="74"/>
      <c r="Y6" s="74"/>
      <c r="Z6" s="74"/>
      <c r="AA6" s="74"/>
      <c r="AB6" s="74"/>
      <c r="AC6" s="74"/>
      <c r="AD6" s="74"/>
    </row>
    <row r="7" spans="1:30" ht="22.5" x14ac:dyDescent="0.2">
      <c r="A7" s="83" t="s">
        <v>87</v>
      </c>
      <c r="B7" s="84" t="s">
        <v>88</v>
      </c>
      <c r="C7" s="85" t="s">
        <v>89</v>
      </c>
      <c r="D7" s="83" t="s">
        <v>90</v>
      </c>
      <c r="E7" s="85" t="s">
        <v>91</v>
      </c>
      <c r="F7" s="84"/>
      <c r="G7" s="86"/>
      <c r="H7" s="86"/>
      <c r="I7" s="86"/>
      <c r="J7" s="86"/>
      <c r="K7" s="84" t="s">
        <v>92</v>
      </c>
      <c r="L7" s="84" t="s">
        <v>98</v>
      </c>
      <c r="M7" s="87" t="s">
        <v>99</v>
      </c>
      <c r="N7" s="87" t="s">
        <v>100</v>
      </c>
      <c r="O7" s="84" t="s">
        <v>98</v>
      </c>
      <c r="P7" s="78" t="s">
        <v>101</v>
      </c>
      <c r="Q7" s="87" t="s">
        <v>100</v>
      </c>
      <c r="R7" s="88">
        <v>0.8</v>
      </c>
      <c r="S7" s="88">
        <v>0.8</v>
      </c>
      <c r="T7" s="68">
        <v>0.28666599999999998</v>
      </c>
      <c r="U7" s="89" t="s">
        <v>96</v>
      </c>
      <c r="V7" s="89" t="s">
        <v>96</v>
      </c>
      <c r="W7" s="88" t="s">
        <v>97</v>
      </c>
      <c r="X7" s="74"/>
      <c r="Y7" s="74"/>
      <c r="Z7" s="74"/>
      <c r="AA7" s="74"/>
      <c r="AB7" s="74"/>
      <c r="AC7" s="74"/>
      <c r="AD7" s="74"/>
    </row>
    <row r="8" spans="1:30" ht="56.25" x14ac:dyDescent="0.2">
      <c r="A8" s="83" t="s">
        <v>87</v>
      </c>
      <c r="B8" s="84" t="s">
        <v>88</v>
      </c>
      <c r="C8" s="85" t="s">
        <v>89</v>
      </c>
      <c r="D8" s="83" t="s">
        <v>90</v>
      </c>
      <c r="E8" s="85" t="s">
        <v>91</v>
      </c>
      <c r="F8" s="84"/>
      <c r="G8" s="86"/>
      <c r="H8" s="86"/>
      <c r="I8" s="86"/>
      <c r="J8" s="86"/>
      <c r="K8" s="84" t="s">
        <v>92</v>
      </c>
      <c r="L8" s="77" t="s">
        <v>102</v>
      </c>
      <c r="M8" s="87" t="s">
        <v>103</v>
      </c>
      <c r="N8" s="87" t="s">
        <v>104</v>
      </c>
      <c r="O8" s="77" t="s">
        <v>102</v>
      </c>
      <c r="P8" s="84" t="s">
        <v>105</v>
      </c>
      <c r="Q8" s="87" t="s">
        <v>104</v>
      </c>
      <c r="R8" s="88">
        <v>0.8</v>
      </c>
      <c r="S8" s="88">
        <v>0.8</v>
      </c>
      <c r="T8" s="90">
        <v>0.53</v>
      </c>
      <c r="U8" s="89" t="s">
        <v>96</v>
      </c>
      <c r="V8" s="89" t="s">
        <v>96</v>
      </c>
      <c r="W8" s="88" t="s">
        <v>97</v>
      </c>
      <c r="X8" s="76"/>
      <c r="Y8" s="74"/>
      <c r="Z8" s="74"/>
      <c r="AA8" s="74"/>
      <c r="AB8" s="74"/>
      <c r="AC8" s="74"/>
      <c r="AD8" s="74"/>
    </row>
    <row r="9" spans="1:30" ht="67.5" x14ac:dyDescent="0.2">
      <c r="A9" s="83" t="s">
        <v>87</v>
      </c>
      <c r="B9" s="84" t="s">
        <v>88</v>
      </c>
      <c r="C9" s="85" t="s">
        <v>89</v>
      </c>
      <c r="D9" s="83" t="s">
        <v>90</v>
      </c>
      <c r="E9" s="85" t="s">
        <v>91</v>
      </c>
      <c r="F9" s="84"/>
      <c r="G9" s="86"/>
      <c r="H9" s="86"/>
      <c r="I9" s="86"/>
      <c r="J9" s="86"/>
      <c r="K9" s="84" t="s">
        <v>92</v>
      </c>
      <c r="L9" s="77" t="s">
        <v>106</v>
      </c>
      <c r="M9" s="87" t="s">
        <v>107</v>
      </c>
      <c r="N9" s="87" t="s">
        <v>108</v>
      </c>
      <c r="O9" s="77" t="s">
        <v>106</v>
      </c>
      <c r="P9" s="79" t="s">
        <v>109</v>
      </c>
      <c r="Q9" s="87" t="s">
        <v>108</v>
      </c>
      <c r="R9" s="88">
        <v>0.3</v>
      </c>
      <c r="S9" s="88">
        <v>0.3</v>
      </c>
      <c r="T9" s="91">
        <v>0.06</v>
      </c>
      <c r="U9" s="89" t="s">
        <v>96</v>
      </c>
      <c r="V9" s="89" t="s">
        <v>96</v>
      </c>
      <c r="W9" s="88" t="s">
        <v>97</v>
      </c>
      <c r="X9" s="76"/>
      <c r="Y9" s="74"/>
      <c r="Z9" s="74"/>
      <c r="AA9" s="74"/>
      <c r="AB9" s="74"/>
      <c r="AC9" s="74"/>
      <c r="AD9" s="74"/>
    </row>
    <row r="10" spans="1:30" ht="45" x14ac:dyDescent="0.2">
      <c r="A10" s="83" t="s">
        <v>87</v>
      </c>
      <c r="B10" s="84" t="s">
        <v>88</v>
      </c>
      <c r="C10" s="85" t="s">
        <v>89</v>
      </c>
      <c r="D10" s="83" t="s">
        <v>90</v>
      </c>
      <c r="E10" s="85" t="s">
        <v>91</v>
      </c>
      <c r="F10" s="84"/>
      <c r="G10" s="86"/>
      <c r="H10" s="86"/>
      <c r="I10" s="86"/>
      <c r="J10" s="86"/>
      <c r="K10" s="84" t="s">
        <v>92</v>
      </c>
      <c r="L10" s="77" t="s">
        <v>110</v>
      </c>
      <c r="M10" s="87" t="s">
        <v>111</v>
      </c>
      <c r="N10" s="87" t="s">
        <v>112</v>
      </c>
      <c r="O10" s="77" t="s">
        <v>110</v>
      </c>
      <c r="P10" s="79" t="s">
        <v>109</v>
      </c>
      <c r="Q10" s="87" t="s">
        <v>112</v>
      </c>
      <c r="R10" s="88">
        <v>1</v>
      </c>
      <c r="S10" s="88">
        <v>1</v>
      </c>
      <c r="T10" s="90">
        <v>0.5</v>
      </c>
      <c r="U10" s="89" t="s">
        <v>96</v>
      </c>
      <c r="V10" s="89" t="s">
        <v>96</v>
      </c>
      <c r="W10" s="88" t="s">
        <v>97</v>
      </c>
      <c r="X10" s="76"/>
      <c r="Y10" s="76"/>
      <c r="Z10" s="74"/>
      <c r="AA10" s="74"/>
      <c r="AB10" s="74"/>
      <c r="AC10" s="74"/>
      <c r="AD10" s="74"/>
    </row>
    <row r="11" spans="1:30" ht="56.25" x14ac:dyDescent="0.2">
      <c r="A11" s="83" t="s">
        <v>87</v>
      </c>
      <c r="B11" s="84" t="s">
        <v>88</v>
      </c>
      <c r="C11" s="85" t="s">
        <v>89</v>
      </c>
      <c r="D11" s="83" t="s">
        <v>90</v>
      </c>
      <c r="E11" s="85" t="s">
        <v>91</v>
      </c>
      <c r="F11" s="84"/>
      <c r="G11" s="86"/>
      <c r="H11" s="86"/>
      <c r="I11" s="86"/>
      <c r="J11" s="86"/>
      <c r="K11" s="84" t="s">
        <v>92</v>
      </c>
      <c r="L11" s="77" t="s">
        <v>113</v>
      </c>
      <c r="M11" s="87" t="s">
        <v>114</v>
      </c>
      <c r="N11" s="87" t="s">
        <v>115</v>
      </c>
      <c r="O11" s="77" t="s">
        <v>113</v>
      </c>
      <c r="P11" s="79" t="s">
        <v>109</v>
      </c>
      <c r="Q11" s="87" t="s">
        <v>115</v>
      </c>
      <c r="R11" s="88">
        <v>0.8</v>
      </c>
      <c r="S11" s="88">
        <v>0.8</v>
      </c>
      <c r="T11" s="70">
        <v>0.08</v>
      </c>
      <c r="U11" s="89" t="s">
        <v>96</v>
      </c>
      <c r="V11" s="89" t="s">
        <v>96</v>
      </c>
      <c r="W11" s="88" t="s">
        <v>97</v>
      </c>
      <c r="X11" s="74"/>
      <c r="Y11" s="74"/>
      <c r="Z11" s="74"/>
      <c r="AA11" s="74"/>
      <c r="AB11" s="74"/>
      <c r="AC11" s="74"/>
      <c r="AD11" s="74"/>
    </row>
    <row r="12" spans="1:30" ht="45" x14ac:dyDescent="0.2">
      <c r="A12" s="83" t="s">
        <v>87</v>
      </c>
      <c r="B12" s="84" t="s">
        <v>88</v>
      </c>
      <c r="C12" s="85" t="s">
        <v>89</v>
      </c>
      <c r="D12" s="83" t="s">
        <v>90</v>
      </c>
      <c r="E12" s="85" t="s">
        <v>91</v>
      </c>
      <c r="F12" s="84"/>
      <c r="G12" s="86"/>
      <c r="H12" s="86"/>
      <c r="I12" s="86"/>
      <c r="J12" s="86"/>
      <c r="K12" s="84" t="s">
        <v>92</v>
      </c>
      <c r="L12" s="77" t="s">
        <v>116</v>
      </c>
      <c r="M12" s="87" t="s">
        <v>117</v>
      </c>
      <c r="N12" s="87" t="s">
        <v>118</v>
      </c>
      <c r="O12" s="77" t="s">
        <v>116</v>
      </c>
      <c r="P12" s="79" t="s">
        <v>109</v>
      </c>
      <c r="Q12" s="87" t="s">
        <v>118</v>
      </c>
      <c r="R12" s="88">
        <v>1</v>
      </c>
      <c r="S12" s="88">
        <v>1</v>
      </c>
      <c r="T12" s="90">
        <v>0.45</v>
      </c>
      <c r="U12" s="89" t="s">
        <v>96</v>
      </c>
      <c r="V12" s="89" t="s">
        <v>96</v>
      </c>
      <c r="W12" s="88" t="s">
        <v>97</v>
      </c>
      <c r="X12" s="76"/>
      <c r="Y12" s="76"/>
      <c r="Z12" s="74"/>
      <c r="AA12" s="74"/>
      <c r="AB12" s="74"/>
      <c r="AC12" s="74"/>
      <c r="AD12" s="74"/>
    </row>
    <row r="13" spans="1:30" ht="45" x14ac:dyDescent="0.2">
      <c r="A13" s="83" t="s">
        <v>87</v>
      </c>
      <c r="B13" s="84" t="s">
        <v>88</v>
      </c>
      <c r="C13" s="85" t="s">
        <v>89</v>
      </c>
      <c r="D13" s="83" t="s">
        <v>90</v>
      </c>
      <c r="E13" s="85" t="s">
        <v>91</v>
      </c>
      <c r="F13" s="84"/>
      <c r="G13" s="86"/>
      <c r="H13" s="86"/>
      <c r="I13" s="86"/>
      <c r="J13" s="86"/>
      <c r="K13" s="84" t="s">
        <v>92</v>
      </c>
      <c r="L13" s="77" t="s">
        <v>106</v>
      </c>
      <c r="M13" s="87" t="s">
        <v>119</v>
      </c>
      <c r="N13" s="87" t="s">
        <v>120</v>
      </c>
      <c r="O13" s="77" t="s">
        <v>106</v>
      </c>
      <c r="P13" s="79" t="s">
        <v>109</v>
      </c>
      <c r="Q13" s="87" t="s">
        <v>120</v>
      </c>
      <c r="R13" s="88">
        <v>1</v>
      </c>
      <c r="S13" s="88">
        <v>1</v>
      </c>
      <c r="T13" s="70">
        <v>0.49</v>
      </c>
      <c r="U13" s="89" t="s">
        <v>96</v>
      </c>
      <c r="V13" s="89" t="s">
        <v>96</v>
      </c>
      <c r="W13" s="88" t="s">
        <v>97</v>
      </c>
      <c r="X13" s="76"/>
      <c r="Y13" s="74"/>
      <c r="Z13" s="74"/>
      <c r="AA13" s="74"/>
      <c r="AB13" s="74"/>
      <c r="AC13" s="74"/>
      <c r="AD13" s="74"/>
    </row>
    <row r="14" spans="1:30" ht="56.25" x14ac:dyDescent="0.2">
      <c r="A14" s="83" t="s">
        <v>87</v>
      </c>
      <c r="B14" s="84" t="s">
        <v>88</v>
      </c>
      <c r="C14" s="85" t="s">
        <v>89</v>
      </c>
      <c r="D14" s="83" t="s">
        <v>90</v>
      </c>
      <c r="E14" s="85" t="s">
        <v>91</v>
      </c>
      <c r="F14" s="84"/>
      <c r="G14" s="86"/>
      <c r="H14" s="86"/>
      <c r="I14" s="86"/>
      <c r="J14" s="86"/>
      <c r="K14" s="84" t="s">
        <v>92</v>
      </c>
      <c r="L14" s="77" t="s">
        <v>110</v>
      </c>
      <c r="M14" s="87" t="s">
        <v>121</v>
      </c>
      <c r="N14" s="87" t="s">
        <v>122</v>
      </c>
      <c r="O14" s="77" t="s">
        <v>110</v>
      </c>
      <c r="P14" s="79" t="s">
        <v>109</v>
      </c>
      <c r="Q14" s="87" t="s">
        <v>122</v>
      </c>
      <c r="R14" s="88">
        <v>1</v>
      </c>
      <c r="S14" s="88">
        <v>1</v>
      </c>
      <c r="T14" s="91">
        <v>0.52</v>
      </c>
      <c r="U14" s="89" t="s">
        <v>96</v>
      </c>
      <c r="V14" s="89" t="s">
        <v>96</v>
      </c>
      <c r="W14" s="88" t="s">
        <v>97</v>
      </c>
      <c r="X14" s="76"/>
      <c r="Y14" s="76"/>
      <c r="Z14" s="76"/>
      <c r="AA14" s="74"/>
      <c r="AB14" s="74"/>
      <c r="AC14" s="74"/>
      <c r="AD14" s="74"/>
    </row>
    <row r="15" spans="1:30" ht="56.25" x14ac:dyDescent="0.2">
      <c r="A15" s="83" t="s">
        <v>87</v>
      </c>
      <c r="B15" s="84" t="s">
        <v>88</v>
      </c>
      <c r="C15" s="85" t="s">
        <v>89</v>
      </c>
      <c r="D15" s="83" t="s">
        <v>90</v>
      </c>
      <c r="E15" s="85" t="s">
        <v>91</v>
      </c>
      <c r="F15" s="84"/>
      <c r="G15" s="86"/>
      <c r="H15" s="86"/>
      <c r="I15" s="86"/>
      <c r="J15" s="86"/>
      <c r="K15" s="84" t="s">
        <v>92</v>
      </c>
      <c r="L15" s="77" t="s">
        <v>113</v>
      </c>
      <c r="M15" s="87" t="s">
        <v>123</v>
      </c>
      <c r="N15" s="87" t="s">
        <v>124</v>
      </c>
      <c r="O15" s="77" t="s">
        <v>113</v>
      </c>
      <c r="P15" s="79" t="s">
        <v>109</v>
      </c>
      <c r="Q15" s="87" t="s">
        <v>124</v>
      </c>
      <c r="R15" s="88">
        <v>0.8</v>
      </c>
      <c r="S15" s="88">
        <v>0.8</v>
      </c>
      <c r="T15" s="70">
        <v>8.0000000000000002E-3</v>
      </c>
      <c r="U15" s="89" t="s">
        <v>96</v>
      </c>
      <c r="V15" s="89" t="s">
        <v>96</v>
      </c>
      <c r="W15" s="88" t="s">
        <v>97</v>
      </c>
      <c r="X15" s="74"/>
      <c r="Y15" s="74"/>
      <c r="Z15" s="74"/>
      <c r="AA15" s="74"/>
      <c r="AB15" s="74"/>
      <c r="AC15" s="74"/>
      <c r="AD15" s="74"/>
    </row>
    <row r="16" spans="1:30" ht="45" x14ac:dyDescent="0.2">
      <c r="A16" s="83" t="s">
        <v>87</v>
      </c>
      <c r="B16" s="84" t="s">
        <v>88</v>
      </c>
      <c r="C16" s="85" t="s">
        <v>89</v>
      </c>
      <c r="D16" s="83" t="s">
        <v>90</v>
      </c>
      <c r="E16" s="85" t="s">
        <v>91</v>
      </c>
      <c r="F16" s="84"/>
      <c r="G16" s="86"/>
      <c r="H16" s="86"/>
      <c r="I16" s="86"/>
      <c r="J16" s="86"/>
      <c r="K16" s="84" t="s">
        <v>92</v>
      </c>
      <c r="L16" s="77" t="s">
        <v>125</v>
      </c>
      <c r="M16" s="87" t="s">
        <v>126</v>
      </c>
      <c r="N16" s="87" t="s">
        <v>127</v>
      </c>
      <c r="O16" s="77" t="s">
        <v>125</v>
      </c>
      <c r="P16" s="79" t="s">
        <v>109</v>
      </c>
      <c r="Q16" s="87" t="s">
        <v>127</v>
      </c>
      <c r="R16" s="88">
        <v>0.8</v>
      </c>
      <c r="S16" s="88">
        <v>0.8</v>
      </c>
      <c r="T16" s="70">
        <v>0.38</v>
      </c>
      <c r="U16" s="89" t="s">
        <v>96</v>
      </c>
      <c r="V16" s="89" t="s">
        <v>96</v>
      </c>
      <c r="W16" s="88" t="s">
        <v>97</v>
      </c>
      <c r="X16" s="74"/>
      <c r="Y16" s="74"/>
      <c r="Z16" s="74"/>
      <c r="AA16" s="74"/>
      <c r="AB16" s="74"/>
      <c r="AC16" s="74"/>
      <c r="AD16" s="74"/>
    </row>
    <row r="17" spans="1:30" ht="45" x14ac:dyDescent="0.2">
      <c r="A17" s="83" t="s">
        <v>87</v>
      </c>
      <c r="B17" s="84" t="s">
        <v>88</v>
      </c>
      <c r="C17" s="85" t="s">
        <v>89</v>
      </c>
      <c r="D17" s="83" t="s">
        <v>90</v>
      </c>
      <c r="E17" s="85" t="s">
        <v>91</v>
      </c>
      <c r="F17" s="84"/>
      <c r="G17" s="86"/>
      <c r="H17" s="86"/>
      <c r="I17" s="86"/>
      <c r="J17" s="86"/>
      <c r="K17" s="84" t="s">
        <v>92</v>
      </c>
      <c r="L17" s="77" t="s">
        <v>106</v>
      </c>
      <c r="M17" s="87" t="s">
        <v>128</v>
      </c>
      <c r="N17" s="87" t="s">
        <v>129</v>
      </c>
      <c r="O17" s="77" t="s">
        <v>106</v>
      </c>
      <c r="P17" s="79" t="s">
        <v>109</v>
      </c>
      <c r="Q17" s="87" t="s">
        <v>129</v>
      </c>
      <c r="R17" s="88">
        <v>1</v>
      </c>
      <c r="S17" s="88">
        <v>1</v>
      </c>
      <c r="T17" s="70">
        <v>0.38</v>
      </c>
      <c r="U17" s="89" t="s">
        <v>96</v>
      </c>
      <c r="V17" s="89" t="s">
        <v>96</v>
      </c>
      <c r="W17" s="88" t="s">
        <v>97</v>
      </c>
      <c r="X17" s="74"/>
      <c r="Y17" s="74"/>
      <c r="Z17" s="74"/>
      <c r="AA17" s="74"/>
      <c r="AB17" s="74"/>
      <c r="AC17" s="74"/>
      <c r="AD17" s="74"/>
    </row>
    <row r="18" spans="1:30" ht="78.75" x14ac:dyDescent="0.2">
      <c r="A18" s="83" t="s">
        <v>87</v>
      </c>
      <c r="B18" s="84" t="s">
        <v>88</v>
      </c>
      <c r="C18" s="85" t="s">
        <v>89</v>
      </c>
      <c r="D18" s="83" t="s">
        <v>90</v>
      </c>
      <c r="E18" s="85" t="s">
        <v>91</v>
      </c>
      <c r="F18" s="84"/>
      <c r="G18" s="86"/>
      <c r="H18" s="86"/>
      <c r="I18" s="86"/>
      <c r="J18" s="86"/>
      <c r="K18" s="84" t="s">
        <v>92</v>
      </c>
      <c r="L18" s="77" t="s">
        <v>110</v>
      </c>
      <c r="M18" s="87" t="s">
        <v>130</v>
      </c>
      <c r="N18" s="87" t="s">
        <v>131</v>
      </c>
      <c r="O18" s="77" t="s">
        <v>110</v>
      </c>
      <c r="P18" s="79" t="s">
        <v>109</v>
      </c>
      <c r="Q18" s="87" t="s">
        <v>131</v>
      </c>
      <c r="R18" s="88">
        <v>1</v>
      </c>
      <c r="S18" s="88">
        <v>1</v>
      </c>
      <c r="T18" s="91">
        <v>0.08</v>
      </c>
      <c r="U18" s="89" t="s">
        <v>96</v>
      </c>
      <c r="V18" s="89" t="s">
        <v>96</v>
      </c>
      <c r="W18" s="88" t="s">
        <v>97</v>
      </c>
      <c r="X18" s="74"/>
      <c r="Y18" s="74"/>
      <c r="Z18" s="74"/>
      <c r="AA18" s="74"/>
      <c r="AB18" s="74"/>
      <c r="AC18" s="74"/>
      <c r="AD18" s="74"/>
    </row>
    <row r="19" spans="1:30" ht="33.75" x14ac:dyDescent="0.2">
      <c r="A19" s="83" t="s">
        <v>87</v>
      </c>
      <c r="B19" s="84" t="s">
        <v>88</v>
      </c>
      <c r="C19" s="85" t="s">
        <v>89</v>
      </c>
      <c r="D19" s="83" t="s">
        <v>90</v>
      </c>
      <c r="E19" s="85" t="s">
        <v>91</v>
      </c>
      <c r="F19" s="84"/>
      <c r="G19" s="86"/>
      <c r="H19" s="86"/>
      <c r="I19" s="86"/>
      <c r="J19" s="86"/>
      <c r="K19" s="84" t="s">
        <v>92</v>
      </c>
      <c r="L19" s="77" t="s">
        <v>113</v>
      </c>
      <c r="M19" s="87" t="s">
        <v>132</v>
      </c>
      <c r="N19" s="87" t="s">
        <v>133</v>
      </c>
      <c r="O19" s="77" t="s">
        <v>113</v>
      </c>
      <c r="P19" s="79" t="s">
        <v>109</v>
      </c>
      <c r="Q19" s="87" t="s">
        <v>133</v>
      </c>
      <c r="R19" s="88">
        <v>0.5</v>
      </c>
      <c r="S19" s="88">
        <v>0.5</v>
      </c>
      <c r="T19" s="91">
        <v>0.01</v>
      </c>
      <c r="U19" s="89" t="s">
        <v>96</v>
      </c>
      <c r="V19" s="89" t="s">
        <v>96</v>
      </c>
      <c r="W19" s="88" t="s">
        <v>97</v>
      </c>
      <c r="X19" s="74"/>
      <c r="Y19" s="74"/>
      <c r="Z19" s="74"/>
      <c r="AA19" s="74"/>
      <c r="AB19" s="74"/>
      <c r="AC19" s="74"/>
      <c r="AD19" s="74"/>
    </row>
    <row r="20" spans="1:30" ht="12" thickBot="1" x14ac:dyDescent="0.25">
      <c r="A20" s="92"/>
      <c r="B20" s="93"/>
      <c r="C20" s="93"/>
      <c r="D20" s="93"/>
      <c r="E20" s="93"/>
      <c r="F20" s="93"/>
      <c r="G20" s="94"/>
      <c r="H20" s="94"/>
      <c r="I20" s="94"/>
      <c r="J20" s="94"/>
      <c r="K20" s="93"/>
      <c r="L20" s="93"/>
      <c r="M20" s="95"/>
      <c r="N20" s="96"/>
      <c r="O20" s="93"/>
      <c r="P20" s="93"/>
      <c r="Q20" s="95"/>
      <c r="R20" s="97"/>
      <c r="S20" s="93"/>
      <c r="T20" s="93"/>
      <c r="U20" s="98"/>
      <c r="V20" s="98"/>
      <c r="W20" s="98"/>
      <c r="X20" s="74"/>
      <c r="Y20" s="74"/>
      <c r="Z20" s="74"/>
      <c r="AA20" s="74"/>
      <c r="AB20" s="74"/>
      <c r="AC20" s="74"/>
      <c r="AD20" s="74"/>
    </row>
    <row r="21" spans="1:30" ht="102" thickBot="1" x14ac:dyDescent="0.25">
      <c r="A21" s="99" t="s">
        <v>87</v>
      </c>
      <c r="B21" s="100" t="s">
        <v>134</v>
      </c>
      <c r="C21" s="101" t="s">
        <v>135</v>
      </c>
      <c r="D21" s="102" t="s">
        <v>136</v>
      </c>
      <c r="E21" s="101" t="s">
        <v>137</v>
      </c>
      <c r="F21" s="563">
        <v>38361219</v>
      </c>
      <c r="G21" s="563">
        <v>42535522.310000002</v>
      </c>
      <c r="H21" s="563">
        <v>38915587.799999997</v>
      </c>
      <c r="I21" s="563">
        <v>38915587.799999997</v>
      </c>
      <c r="J21" s="563">
        <v>38915587.799999997</v>
      </c>
      <c r="K21" s="104" t="s">
        <v>92</v>
      </c>
      <c r="L21" s="105" t="s">
        <v>27</v>
      </c>
      <c r="M21" s="106" t="s">
        <v>138</v>
      </c>
      <c r="N21" s="107" t="s">
        <v>139</v>
      </c>
      <c r="O21" s="99" t="s">
        <v>27</v>
      </c>
      <c r="P21" s="105" t="s">
        <v>109</v>
      </c>
      <c r="Q21" s="106" t="s">
        <v>140</v>
      </c>
      <c r="R21" s="108" t="s">
        <v>141</v>
      </c>
      <c r="S21" s="109" t="s">
        <v>141</v>
      </c>
      <c r="T21" s="110">
        <f>(32/58)*100</f>
        <v>55.172413793103445</v>
      </c>
      <c r="U21" s="111">
        <v>32</v>
      </c>
      <c r="V21" s="110">
        <f>(32/58)*100</f>
        <v>55.172413793103445</v>
      </c>
      <c r="W21" s="106" t="s">
        <v>97</v>
      </c>
      <c r="X21" s="74"/>
      <c r="Y21" s="74"/>
      <c r="Z21" s="74"/>
      <c r="AA21" s="74"/>
      <c r="AB21" s="74"/>
      <c r="AC21" s="74"/>
      <c r="AD21" s="74"/>
    </row>
    <row r="22" spans="1:30" ht="57" thickBot="1" x14ac:dyDescent="0.25">
      <c r="A22" s="99" t="s">
        <v>87</v>
      </c>
      <c r="B22" s="100" t="s">
        <v>134</v>
      </c>
      <c r="C22" s="101" t="s">
        <v>135</v>
      </c>
      <c r="D22" s="102" t="s">
        <v>136</v>
      </c>
      <c r="E22" s="101" t="s">
        <v>137</v>
      </c>
      <c r="F22" s="104"/>
      <c r="G22" s="103"/>
      <c r="H22" s="103"/>
      <c r="I22" s="103"/>
      <c r="J22" s="103"/>
      <c r="K22" s="104" t="s">
        <v>92</v>
      </c>
      <c r="L22" s="105" t="s">
        <v>98</v>
      </c>
      <c r="M22" s="106" t="s">
        <v>142</v>
      </c>
      <c r="N22" s="107" t="s">
        <v>143</v>
      </c>
      <c r="O22" s="99" t="s">
        <v>98</v>
      </c>
      <c r="P22" s="105" t="s">
        <v>101</v>
      </c>
      <c r="Q22" s="106" t="s">
        <v>144</v>
      </c>
      <c r="R22" s="108" t="s">
        <v>145</v>
      </c>
      <c r="S22" s="109" t="s">
        <v>146</v>
      </c>
      <c r="T22" s="112">
        <f>((110+146+168)/((156+166+162+119+183+191+220+236+221+151+133+120))-1*100)</f>
        <v>-99.793974732750243</v>
      </c>
      <c r="U22" s="99">
        <f>110+146+168</f>
        <v>424</v>
      </c>
      <c r="V22" s="112">
        <f>((110+146+168)/((156+166+162+119+183+191+220+236+221+151+133+120))-1*100)</f>
        <v>-99.793974732750243</v>
      </c>
      <c r="W22" s="106" t="s">
        <v>97</v>
      </c>
      <c r="X22" s="74"/>
      <c r="Y22" s="74"/>
      <c r="Z22" s="74"/>
      <c r="AA22" s="74"/>
      <c r="AB22" s="74"/>
      <c r="AC22" s="74"/>
      <c r="AD22" s="74"/>
    </row>
    <row r="23" spans="1:30" ht="45.75" thickBot="1" x14ac:dyDescent="0.25">
      <c r="A23" s="99" t="s">
        <v>87</v>
      </c>
      <c r="B23" s="100" t="s">
        <v>147</v>
      </c>
      <c r="C23" s="101" t="s">
        <v>148</v>
      </c>
      <c r="D23" s="102" t="s">
        <v>136</v>
      </c>
      <c r="E23" s="101" t="s">
        <v>137</v>
      </c>
      <c r="F23" s="104"/>
      <c r="G23" s="103"/>
      <c r="H23" s="103"/>
      <c r="I23" s="103"/>
      <c r="J23" s="103"/>
      <c r="K23" s="104" t="s">
        <v>92</v>
      </c>
      <c r="L23" s="105" t="s">
        <v>102</v>
      </c>
      <c r="M23" s="106" t="s">
        <v>149</v>
      </c>
      <c r="N23" s="107" t="s">
        <v>150</v>
      </c>
      <c r="O23" s="99" t="s">
        <v>102</v>
      </c>
      <c r="P23" s="105" t="s">
        <v>109</v>
      </c>
      <c r="Q23" s="113" t="s">
        <v>151</v>
      </c>
      <c r="R23" s="108" t="s">
        <v>152</v>
      </c>
      <c r="S23" s="109" t="s">
        <v>152</v>
      </c>
      <c r="T23" s="112">
        <f>(1421)/(156+166+162+119+183+191+220+236+221+151+133+120)*100</f>
        <v>69.047619047619051</v>
      </c>
      <c r="U23" s="99">
        <f>1421</f>
        <v>1421</v>
      </c>
      <c r="V23" s="112">
        <f>(1421)/(156+166+162+119+183+191+220+236+221+151+133+120)*100</f>
        <v>69.047619047619051</v>
      </c>
      <c r="W23" s="106" t="s">
        <v>97</v>
      </c>
      <c r="X23" s="74"/>
      <c r="Y23" s="74"/>
      <c r="Z23" s="74"/>
      <c r="AA23" s="74"/>
      <c r="AB23" s="74"/>
      <c r="AC23" s="74"/>
      <c r="AD23" s="74"/>
    </row>
    <row r="24" spans="1:30" ht="45.75" thickBot="1" x14ac:dyDescent="0.25">
      <c r="A24" s="99" t="s">
        <v>87</v>
      </c>
      <c r="B24" s="100" t="s">
        <v>147</v>
      </c>
      <c r="C24" s="101" t="s">
        <v>148</v>
      </c>
      <c r="D24" s="102" t="s">
        <v>136</v>
      </c>
      <c r="E24" s="101" t="s">
        <v>137</v>
      </c>
      <c r="F24" s="104"/>
      <c r="G24" s="103"/>
      <c r="H24" s="103"/>
      <c r="I24" s="103"/>
      <c r="J24" s="103"/>
      <c r="K24" s="104" t="s">
        <v>92</v>
      </c>
      <c r="L24" s="105" t="s">
        <v>153</v>
      </c>
      <c r="M24" s="106" t="s">
        <v>154</v>
      </c>
      <c r="N24" s="107" t="s">
        <v>155</v>
      </c>
      <c r="O24" s="99" t="s">
        <v>153</v>
      </c>
      <c r="P24" s="105" t="s">
        <v>101</v>
      </c>
      <c r="Q24" s="106" t="s">
        <v>156</v>
      </c>
      <c r="R24" s="108" t="s">
        <v>157</v>
      </c>
      <c r="S24" s="109" t="s">
        <v>158</v>
      </c>
      <c r="T24" s="99">
        <f>((4/6)-1)*100</f>
        <v>-33.333333333333336</v>
      </c>
      <c r="U24" s="99">
        <v>4</v>
      </c>
      <c r="V24" s="99">
        <f>((4/6)-1)*100</f>
        <v>-33.333333333333336</v>
      </c>
      <c r="W24" s="106" t="s">
        <v>97</v>
      </c>
      <c r="X24" s="74"/>
      <c r="Y24" s="74"/>
      <c r="Z24" s="74"/>
      <c r="AA24" s="74"/>
      <c r="AB24" s="74"/>
      <c r="AC24" s="74"/>
      <c r="AD24" s="74"/>
    </row>
    <row r="25" spans="1:30" ht="57" thickBot="1" x14ac:dyDescent="0.25">
      <c r="A25" s="99" t="s">
        <v>87</v>
      </c>
      <c r="B25" s="100" t="s">
        <v>147</v>
      </c>
      <c r="C25" s="101" t="s">
        <v>148</v>
      </c>
      <c r="D25" s="102" t="s">
        <v>136</v>
      </c>
      <c r="E25" s="101" t="s">
        <v>137</v>
      </c>
      <c r="F25" s="104"/>
      <c r="G25" s="103"/>
      <c r="H25" s="103"/>
      <c r="I25" s="103"/>
      <c r="J25" s="103"/>
      <c r="K25" s="104" t="s">
        <v>92</v>
      </c>
      <c r="L25" s="105" t="s">
        <v>159</v>
      </c>
      <c r="M25" s="106" t="s">
        <v>160</v>
      </c>
      <c r="N25" s="107" t="s">
        <v>161</v>
      </c>
      <c r="O25" s="99" t="s">
        <v>159</v>
      </c>
      <c r="P25" s="105" t="s">
        <v>109</v>
      </c>
      <c r="Q25" s="113" t="s">
        <v>161</v>
      </c>
      <c r="R25" s="114" t="s">
        <v>162</v>
      </c>
      <c r="S25" s="109" t="s">
        <v>162</v>
      </c>
      <c r="T25" s="112">
        <f>(1421)/(156+166+162+119+183+191+220+236+221+151+133+120)*100</f>
        <v>69.047619047619051</v>
      </c>
      <c r="U25" s="99">
        <v>1421</v>
      </c>
      <c r="V25" s="112">
        <f>(1421)/(156+166+162+119+183+191+220+236+221+151+133+120)*100</f>
        <v>69.047619047619051</v>
      </c>
      <c r="W25" s="106" t="s">
        <v>97</v>
      </c>
      <c r="X25" s="74"/>
      <c r="Y25" s="74"/>
      <c r="Z25" s="74"/>
      <c r="AA25" s="74"/>
      <c r="AB25" s="74"/>
      <c r="AC25" s="74"/>
      <c r="AD25" s="74"/>
    </row>
    <row r="26" spans="1:30" ht="33.75" x14ac:dyDescent="0.2">
      <c r="A26" s="99" t="s">
        <v>87</v>
      </c>
      <c r="B26" s="100" t="s">
        <v>147</v>
      </c>
      <c r="C26" s="101" t="s">
        <v>148</v>
      </c>
      <c r="D26" s="102" t="s">
        <v>136</v>
      </c>
      <c r="E26" s="101" t="s">
        <v>137</v>
      </c>
      <c r="F26" s="104"/>
      <c r="G26" s="103"/>
      <c r="H26" s="103"/>
      <c r="I26" s="103"/>
      <c r="J26" s="103"/>
      <c r="K26" s="104"/>
      <c r="L26" s="105" t="s">
        <v>163</v>
      </c>
      <c r="M26" s="106" t="s">
        <v>164</v>
      </c>
      <c r="N26" s="107" t="s">
        <v>165</v>
      </c>
      <c r="O26" s="99" t="s">
        <v>163</v>
      </c>
      <c r="P26" s="105" t="s">
        <v>109</v>
      </c>
      <c r="Q26" s="113" t="s">
        <v>166</v>
      </c>
      <c r="R26" s="113" t="s">
        <v>167</v>
      </c>
      <c r="S26" s="115" t="s">
        <v>167</v>
      </c>
      <c r="T26" s="111">
        <v>0</v>
      </c>
      <c r="U26" s="99">
        <v>0</v>
      </c>
      <c r="V26" s="99">
        <v>0</v>
      </c>
      <c r="W26" s="106" t="s">
        <v>168</v>
      </c>
      <c r="X26" s="74"/>
      <c r="Y26" s="74"/>
      <c r="Z26" s="74"/>
      <c r="AA26" s="74"/>
      <c r="AB26" s="74"/>
      <c r="AC26" s="74"/>
      <c r="AD26" s="74"/>
    </row>
    <row r="27" spans="1:30" ht="57" thickBot="1" x14ac:dyDescent="0.25">
      <c r="A27" s="99" t="s">
        <v>87</v>
      </c>
      <c r="B27" s="100" t="s">
        <v>147</v>
      </c>
      <c r="C27" s="101" t="s">
        <v>148</v>
      </c>
      <c r="D27" s="102" t="s">
        <v>136</v>
      </c>
      <c r="E27" s="101" t="s">
        <v>137</v>
      </c>
      <c r="F27" s="104"/>
      <c r="G27" s="103"/>
      <c r="H27" s="103"/>
      <c r="I27" s="103"/>
      <c r="J27" s="103"/>
      <c r="K27" s="104" t="s">
        <v>92</v>
      </c>
      <c r="L27" s="105" t="s">
        <v>116</v>
      </c>
      <c r="M27" s="106" t="s">
        <v>169</v>
      </c>
      <c r="N27" s="107" t="s">
        <v>170</v>
      </c>
      <c r="O27" s="99" t="s">
        <v>116</v>
      </c>
      <c r="P27" s="105" t="s">
        <v>109</v>
      </c>
      <c r="Q27" s="106" t="s">
        <v>170</v>
      </c>
      <c r="R27" s="116" t="s">
        <v>171</v>
      </c>
      <c r="S27" s="106" t="s">
        <v>171</v>
      </c>
      <c r="T27" s="99">
        <f>((324/420)*100)</f>
        <v>77.142857142857153</v>
      </c>
      <c r="U27" s="99">
        <v>324</v>
      </c>
      <c r="V27" s="99">
        <f>((324/420)*100)</f>
        <v>77.142857142857153</v>
      </c>
      <c r="W27" s="106" t="s">
        <v>97</v>
      </c>
      <c r="X27" s="74"/>
      <c r="Y27" s="74"/>
      <c r="Z27" s="74"/>
      <c r="AA27" s="74"/>
      <c r="AB27" s="74"/>
      <c r="AC27" s="74"/>
      <c r="AD27" s="74"/>
    </row>
    <row r="28" spans="1:30" ht="34.5" thickBot="1" x14ac:dyDescent="0.25">
      <c r="A28" s="99" t="s">
        <v>87</v>
      </c>
      <c r="B28" s="100" t="s">
        <v>147</v>
      </c>
      <c r="C28" s="101" t="s">
        <v>148</v>
      </c>
      <c r="D28" s="102" t="s">
        <v>136</v>
      </c>
      <c r="E28" s="101" t="s">
        <v>137</v>
      </c>
      <c r="F28" s="104"/>
      <c r="G28" s="103"/>
      <c r="H28" s="103"/>
      <c r="I28" s="103"/>
      <c r="J28" s="103"/>
      <c r="K28" s="104" t="s">
        <v>92</v>
      </c>
      <c r="L28" s="105" t="s">
        <v>172</v>
      </c>
      <c r="M28" s="106" t="s">
        <v>173</v>
      </c>
      <c r="N28" s="107" t="s">
        <v>174</v>
      </c>
      <c r="O28" s="99" t="s">
        <v>172</v>
      </c>
      <c r="P28" s="105" t="s">
        <v>101</v>
      </c>
      <c r="Q28" s="106" t="s">
        <v>175</v>
      </c>
      <c r="R28" s="108" t="s">
        <v>176</v>
      </c>
      <c r="S28" s="109" t="s">
        <v>176</v>
      </c>
      <c r="T28" s="112">
        <f>((134/130)-1)*100</f>
        <v>3.076923076923066</v>
      </c>
      <c r="U28" s="99">
        <v>133</v>
      </c>
      <c r="V28" s="112">
        <f>((134/130)-1)*100</f>
        <v>3.076923076923066</v>
      </c>
      <c r="W28" s="106" t="s">
        <v>97</v>
      </c>
      <c r="X28" s="74"/>
      <c r="Y28" s="74"/>
      <c r="Z28" s="74"/>
      <c r="AA28" s="74"/>
      <c r="AB28" s="74"/>
      <c r="AC28" s="74"/>
      <c r="AD28" s="74"/>
    </row>
    <row r="29" spans="1:30" ht="34.5" thickBot="1" x14ac:dyDescent="0.25">
      <c r="A29" s="99" t="s">
        <v>87</v>
      </c>
      <c r="B29" s="100" t="s">
        <v>147</v>
      </c>
      <c r="C29" s="101" t="s">
        <v>148</v>
      </c>
      <c r="D29" s="102" t="s">
        <v>136</v>
      </c>
      <c r="E29" s="101" t="s">
        <v>137</v>
      </c>
      <c r="F29" s="104"/>
      <c r="G29" s="103"/>
      <c r="H29" s="103"/>
      <c r="I29" s="103"/>
      <c r="J29" s="103"/>
      <c r="K29" s="104" t="s">
        <v>92</v>
      </c>
      <c r="L29" s="105" t="s">
        <v>177</v>
      </c>
      <c r="M29" s="106" t="s">
        <v>178</v>
      </c>
      <c r="N29" s="107" t="s">
        <v>179</v>
      </c>
      <c r="O29" s="99" t="s">
        <v>177</v>
      </c>
      <c r="P29" s="105" t="s">
        <v>109</v>
      </c>
      <c r="Q29" s="106" t="s">
        <v>179</v>
      </c>
      <c r="R29" s="108" t="s">
        <v>180</v>
      </c>
      <c r="S29" s="109" t="s">
        <v>180</v>
      </c>
      <c r="T29" s="110">
        <f>9/2*100</f>
        <v>450</v>
      </c>
      <c r="U29" s="99">
        <v>9</v>
      </c>
      <c r="V29" s="110">
        <f>9/2*100</f>
        <v>450</v>
      </c>
      <c r="W29" s="106" t="s">
        <v>97</v>
      </c>
      <c r="X29" s="76"/>
      <c r="Y29" s="76"/>
      <c r="Z29" s="76"/>
      <c r="AA29" s="74"/>
      <c r="AB29" s="74"/>
      <c r="AC29" s="74"/>
      <c r="AD29" s="74"/>
    </row>
    <row r="30" spans="1:30" ht="34.5" thickBot="1" x14ac:dyDescent="0.25">
      <c r="A30" s="99" t="s">
        <v>87</v>
      </c>
      <c r="B30" s="100" t="s">
        <v>181</v>
      </c>
      <c r="C30" s="101" t="s">
        <v>135</v>
      </c>
      <c r="D30" s="102" t="s">
        <v>136</v>
      </c>
      <c r="E30" s="101" t="s">
        <v>137</v>
      </c>
      <c r="F30" s="104"/>
      <c r="G30" s="103"/>
      <c r="H30" s="103"/>
      <c r="I30" s="103"/>
      <c r="J30" s="103"/>
      <c r="K30" s="104" t="s">
        <v>92</v>
      </c>
      <c r="L30" s="105" t="s">
        <v>125</v>
      </c>
      <c r="M30" s="106" t="s">
        <v>182</v>
      </c>
      <c r="N30" s="107" t="s">
        <v>183</v>
      </c>
      <c r="O30" s="99" t="s">
        <v>125</v>
      </c>
      <c r="P30" s="105" t="s">
        <v>101</v>
      </c>
      <c r="Q30" s="106" t="s">
        <v>184</v>
      </c>
      <c r="R30" s="108" t="s">
        <v>185</v>
      </c>
      <c r="S30" s="109" t="s">
        <v>186</v>
      </c>
      <c r="T30" s="99">
        <f>((235/420)-1)*100</f>
        <v>-44.047619047619044</v>
      </c>
      <c r="U30" s="99">
        <v>235</v>
      </c>
      <c r="V30" s="99">
        <f>((235/420)-1)*100</f>
        <v>-44.047619047619044</v>
      </c>
      <c r="W30" s="106" t="s">
        <v>97</v>
      </c>
      <c r="X30" s="76"/>
      <c r="Y30" s="74"/>
      <c r="Z30" s="74"/>
      <c r="AA30" s="74"/>
      <c r="AB30" s="74"/>
      <c r="AC30" s="74"/>
      <c r="AD30" s="74"/>
    </row>
    <row r="31" spans="1:30" ht="45.75" thickBot="1" x14ac:dyDescent="0.25">
      <c r="A31" s="99" t="s">
        <v>87</v>
      </c>
      <c r="B31" s="100" t="s">
        <v>181</v>
      </c>
      <c r="C31" s="101" t="s">
        <v>135</v>
      </c>
      <c r="D31" s="102" t="s">
        <v>136</v>
      </c>
      <c r="E31" s="101" t="s">
        <v>137</v>
      </c>
      <c r="F31" s="104"/>
      <c r="G31" s="103"/>
      <c r="H31" s="103"/>
      <c r="I31" s="103"/>
      <c r="J31" s="103"/>
      <c r="K31" s="104" t="s">
        <v>92</v>
      </c>
      <c r="L31" s="105" t="s">
        <v>187</v>
      </c>
      <c r="M31" s="106" t="s">
        <v>188</v>
      </c>
      <c r="N31" s="107" t="s">
        <v>189</v>
      </c>
      <c r="O31" s="99" t="s">
        <v>187</v>
      </c>
      <c r="P31" s="105" t="s">
        <v>109</v>
      </c>
      <c r="Q31" s="106" t="s">
        <v>190</v>
      </c>
      <c r="R31" s="117" t="s">
        <v>191</v>
      </c>
      <c r="S31" s="118" t="s">
        <v>191</v>
      </c>
      <c r="T31" s="110">
        <v>0</v>
      </c>
      <c r="U31" s="99">
        <v>0</v>
      </c>
      <c r="V31" s="99">
        <v>0</v>
      </c>
      <c r="W31" s="106" t="s">
        <v>97</v>
      </c>
      <c r="X31" s="76"/>
      <c r="Y31" s="76"/>
      <c r="Z31" s="74"/>
      <c r="AA31" s="74"/>
      <c r="AB31" s="74"/>
      <c r="AC31" s="74"/>
      <c r="AD31" s="74"/>
    </row>
    <row r="32" spans="1:30" ht="45.75" thickBot="1" x14ac:dyDescent="0.25">
      <c r="A32" s="99" t="s">
        <v>87</v>
      </c>
      <c r="B32" s="100" t="s">
        <v>181</v>
      </c>
      <c r="C32" s="101" t="s">
        <v>135</v>
      </c>
      <c r="D32" s="102" t="s">
        <v>136</v>
      </c>
      <c r="E32" s="101" t="s">
        <v>192</v>
      </c>
      <c r="F32" s="104"/>
      <c r="G32" s="103"/>
      <c r="H32" s="103"/>
      <c r="I32" s="103"/>
      <c r="J32" s="103"/>
      <c r="K32" s="104" t="s">
        <v>92</v>
      </c>
      <c r="L32" s="105" t="s">
        <v>193</v>
      </c>
      <c r="M32" s="106" t="s">
        <v>194</v>
      </c>
      <c r="N32" s="107" t="s">
        <v>195</v>
      </c>
      <c r="O32" s="99" t="s">
        <v>193</v>
      </c>
      <c r="P32" s="105" t="s">
        <v>109</v>
      </c>
      <c r="Q32" s="106" t="s">
        <v>196</v>
      </c>
      <c r="R32" s="117" t="s">
        <v>197</v>
      </c>
      <c r="S32" s="118" t="s">
        <v>197</v>
      </c>
      <c r="T32" s="110">
        <v>0</v>
      </c>
      <c r="U32" s="99">
        <v>0</v>
      </c>
      <c r="V32" s="99">
        <v>0</v>
      </c>
      <c r="W32" s="106" t="s">
        <v>97</v>
      </c>
      <c r="X32" s="76"/>
      <c r="Y32" s="76"/>
      <c r="Z32" s="74"/>
      <c r="AA32" s="74"/>
      <c r="AB32" s="74"/>
      <c r="AC32" s="74"/>
      <c r="AD32" s="74"/>
    </row>
    <row r="33" spans="1:30" ht="34.5" thickBot="1" x14ac:dyDescent="0.25">
      <c r="A33" s="99" t="s">
        <v>87</v>
      </c>
      <c r="B33" s="100" t="s">
        <v>198</v>
      </c>
      <c r="C33" s="101" t="s">
        <v>199</v>
      </c>
      <c r="D33" s="102" t="s">
        <v>136</v>
      </c>
      <c r="E33" s="101" t="s">
        <v>137</v>
      </c>
      <c r="F33" s="104"/>
      <c r="G33" s="103"/>
      <c r="H33" s="103"/>
      <c r="I33" s="103"/>
      <c r="J33" s="103"/>
      <c r="K33" s="104" t="s">
        <v>92</v>
      </c>
      <c r="L33" s="105" t="s">
        <v>200</v>
      </c>
      <c r="M33" s="106" t="s">
        <v>201</v>
      </c>
      <c r="N33" s="107" t="s">
        <v>202</v>
      </c>
      <c r="O33" s="99" t="s">
        <v>200</v>
      </c>
      <c r="P33" s="105" t="s">
        <v>109</v>
      </c>
      <c r="Q33" s="106" t="s">
        <v>203</v>
      </c>
      <c r="R33" s="117" t="s">
        <v>204</v>
      </c>
      <c r="S33" s="118" t="s">
        <v>204</v>
      </c>
      <c r="T33" s="112">
        <f>(212/432)*100</f>
        <v>49.074074074074076</v>
      </c>
      <c r="U33" s="99">
        <v>212</v>
      </c>
      <c r="V33" s="112">
        <f>(212/432)*100</f>
        <v>49.074074074074076</v>
      </c>
      <c r="W33" s="106" t="s">
        <v>97</v>
      </c>
      <c r="X33" s="76"/>
      <c r="Y33" s="76"/>
      <c r="Z33" s="74"/>
      <c r="AA33" s="74"/>
      <c r="AB33" s="74"/>
      <c r="AC33" s="74"/>
      <c r="AD33" s="74"/>
    </row>
    <row r="34" spans="1:30" ht="45.75" thickBot="1" x14ac:dyDescent="0.25">
      <c r="A34" s="99" t="s">
        <v>87</v>
      </c>
      <c r="B34" s="100" t="s">
        <v>198</v>
      </c>
      <c r="C34" s="101" t="s">
        <v>199</v>
      </c>
      <c r="D34" s="102" t="s">
        <v>136</v>
      </c>
      <c r="E34" s="101" t="s">
        <v>137</v>
      </c>
      <c r="F34" s="104"/>
      <c r="G34" s="103"/>
      <c r="H34" s="103"/>
      <c r="I34" s="103"/>
      <c r="J34" s="103"/>
      <c r="K34" s="104" t="s">
        <v>92</v>
      </c>
      <c r="L34" s="105" t="s">
        <v>205</v>
      </c>
      <c r="M34" s="106" t="s">
        <v>206</v>
      </c>
      <c r="N34" s="107" t="s">
        <v>207</v>
      </c>
      <c r="O34" s="99" t="s">
        <v>205</v>
      </c>
      <c r="P34" s="105" t="s">
        <v>109</v>
      </c>
      <c r="Q34" s="106" t="s">
        <v>208</v>
      </c>
      <c r="R34" s="117" t="s">
        <v>209</v>
      </c>
      <c r="S34" s="118" t="s">
        <v>209</v>
      </c>
      <c r="T34" s="112">
        <f>((72/48)*100)</f>
        <v>150</v>
      </c>
      <c r="U34" s="99">
        <v>72</v>
      </c>
      <c r="V34" s="112">
        <f>((72/48)*100)</f>
        <v>150</v>
      </c>
      <c r="W34" s="106" t="s">
        <v>97</v>
      </c>
      <c r="X34" s="74"/>
      <c r="Y34" s="74"/>
      <c r="Z34" s="74"/>
      <c r="AA34" s="74"/>
      <c r="AB34" s="74"/>
      <c r="AC34" s="74"/>
      <c r="AD34" s="74"/>
    </row>
    <row r="35" spans="1:30" ht="34.5" thickBot="1" x14ac:dyDescent="0.25">
      <c r="A35" s="99" t="s">
        <v>87</v>
      </c>
      <c r="B35" s="100" t="s">
        <v>198</v>
      </c>
      <c r="C35" s="101" t="s">
        <v>199</v>
      </c>
      <c r="D35" s="102" t="s">
        <v>136</v>
      </c>
      <c r="E35" s="101" t="s">
        <v>137</v>
      </c>
      <c r="F35" s="104"/>
      <c r="G35" s="103"/>
      <c r="H35" s="103"/>
      <c r="I35" s="103"/>
      <c r="J35" s="103"/>
      <c r="K35" s="104" t="s">
        <v>92</v>
      </c>
      <c r="L35" s="105" t="s">
        <v>210</v>
      </c>
      <c r="M35" s="106" t="s">
        <v>211</v>
      </c>
      <c r="N35" s="107" t="s">
        <v>212</v>
      </c>
      <c r="O35" s="99" t="s">
        <v>210</v>
      </c>
      <c r="P35" s="105" t="s">
        <v>109</v>
      </c>
      <c r="Q35" s="113" t="s">
        <v>213</v>
      </c>
      <c r="R35" s="117" t="s">
        <v>214</v>
      </c>
      <c r="S35" s="118" t="s">
        <v>214</v>
      </c>
      <c r="T35" s="112">
        <f>(68/80)*100</f>
        <v>85</v>
      </c>
      <c r="U35" s="99">
        <v>68</v>
      </c>
      <c r="V35" s="112">
        <f>(68/80)*100</f>
        <v>85</v>
      </c>
      <c r="W35" s="106" t="s">
        <v>97</v>
      </c>
      <c r="X35" s="76"/>
      <c r="Y35" s="76"/>
      <c r="Z35" s="76"/>
      <c r="AA35" s="74"/>
      <c r="AB35" s="74"/>
      <c r="AC35" s="74"/>
      <c r="AD35" s="74"/>
    </row>
    <row r="36" spans="1:30" ht="45.75" thickBot="1" x14ac:dyDescent="0.25">
      <c r="A36" s="99" t="s">
        <v>87</v>
      </c>
      <c r="B36" s="100" t="s">
        <v>198</v>
      </c>
      <c r="C36" s="101" t="s">
        <v>199</v>
      </c>
      <c r="D36" s="102" t="s">
        <v>136</v>
      </c>
      <c r="E36" s="101" t="s">
        <v>137</v>
      </c>
      <c r="F36" s="104"/>
      <c r="G36" s="103"/>
      <c r="H36" s="103"/>
      <c r="I36" s="103"/>
      <c r="J36" s="103"/>
      <c r="K36" s="104" t="s">
        <v>92</v>
      </c>
      <c r="L36" s="105" t="s">
        <v>215</v>
      </c>
      <c r="M36" s="106" t="s">
        <v>216</v>
      </c>
      <c r="N36" s="107" t="s">
        <v>217</v>
      </c>
      <c r="O36" s="99" t="s">
        <v>215</v>
      </c>
      <c r="P36" s="105" t="s">
        <v>109</v>
      </c>
      <c r="Q36" s="113" t="s">
        <v>218</v>
      </c>
      <c r="R36" s="117" t="s">
        <v>219</v>
      </c>
      <c r="S36" s="118" t="s">
        <v>219</v>
      </c>
      <c r="T36" s="110">
        <f>V36</f>
        <v>148.83720930232559</v>
      </c>
      <c r="U36" s="99">
        <v>64</v>
      </c>
      <c r="V36" s="112">
        <f>64/43*100</f>
        <v>148.83720930232559</v>
      </c>
      <c r="W36" s="106" t="s">
        <v>97</v>
      </c>
      <c r="X36" s="76"/>
      <c r="Y36" s="74"/>
      <c r="Z36" s="74"/>
      <c r="AA36" s="74"/>
      <c r="AB36" s="74"/>
      <c r="AC36" s="74"/>
      <c r="AD36" s="74"/>
    </row>
    <row r="37" spans="1:30" ht="79.5" thickBot="1" x14ac:dyDescent="0.25">
      <c r="A37" s="99" t="s">
        <v>87</v>
      </c>
      <c r="B37" s="100" t="s">
        <v>220</v>
      </c>
      <c r="C37" s="101" t="s">
        <v>221</v>
      </c>
      <c r="D37" s="102" t="s">
        <v>136</v>
      </c>
      <c r="E37" s="101" t="s">
        <v>137</v>
      </c>
      <c r="F37" s="104"/>
      <c r="G37" s="103"/>
      <c r="H37" s="103"/>
      <c r="I37" s="103"/>
      <c r="J37" s="103"/>
      <c r="K37" s="104" t="s">
        <v>92</v>
      </c>
      <c r="L37" s="105" t="s">
        <v>222</v>
      </c>
      <c r="M37" s="106" t="s">
        <v>223</v>
      </c>
      <c r="N37" s="107" t="s">
        <v>224</v>
      </c>
      <c r="O37" s="99" t="s">
        <v>222</v>
      </c>
      <c r="P37" s="105" t="s">
        <v>109</v>
      </c>
      <c r="Q37" s="106" t="s">
        <v>225</v>
      </c>
      <c r="R37" s="117" t="s">
        <v>226</v>
      </c>
      <c r="S37" s="118" t="s">
        <v>226</v>
      </c>
      <c r="T37" s="119">
        <v>1</v>
      </c>
      <c r="U37" s="99">
        <v>128</v>
      </c>
      <c r="V37" s="99">
        <f>128/128*100</f>
        <v>100</v>
      </c>
      <c r="W37" s="106" t="s">
        <v>97</v>
      </c>
      <c r="X37" s="74"/>
      <c r="Y37" s="74"/>
      <c r="Z37" s="74"/>
      <c r="AA37" s="74"/>
      <c r="AB37" s="74"/>
      <c r="AC37" s="74"/>
      <c r="AD37" s="74"/>
    </row>
    <row r="38" spans="1:30" ht="68.25" thickBot="1" x14ac:dyDescent="0.25">
      <c r="A38" s="99" t="s">
        <v>87</v>
      </c>
      <c r="B38" s="100" t="s">
        <v>220</v>
      </c>
      <c r="C38" s="101" t="s">
        <v>221</v>
      </c>
      <c r="D38" s="102" t="s">
        <v>136</v>
      </c>
      <c r="E38" s="101" t="s">
        <v>137</v>
      </c>
      <c r="F38" s="104"/>
      <c r="G38" s="103"/>
      <c r="H38" s="103"/>
      <c r="I38" s="103"/>
      <c r="J38" s="103"/>
      <c r="K38" s="104" t="s">
        <v>92</v>
      </c>
      <c r="L38" s="105" t="s">
        <v>227</v>
      </c>
      <c r="M38" s="106" t="s">
        <v>228</v>
      </c>
      <c r="N38" s="107" t="s">
        <v>229</v>
      </c>
      <c r="O38" s="99" t="s">
        <v>227</v>
      </c>
      <c r="P38" s="105" t="s">
        <v>230</v>
      </c>
      <c r="Q38" s="106" t="s">
        <v>229</v>
      </c>
      <c r="R38" s="117" t="s">
        <v>231</v>
      </c>
      <c r="S38" s="118" t="s">
        <v>231</v>
      </c>
      <c r="T38" s="119">
        <v>0</v>
      </c>
      <c r="U38" s="99">
        <v>0</v>
      </c>
      <c r="V38" s="99">
        <v>0</v>
      </c>
      <c r="W38" s="106" t="s">
        <v>97</v>
      </c>
      <c r="X38" s="74"/>
      <c r="Y38" s="74"/>
      <c r="Z38" s="74"/>
      <c r="AA38" s="74"/>
      <c r="AB38" s="74"/>
      <c r="AC38" s="74"/>
      <c r="AD38" s="74"/>
    </row>
    <row r="39" spans="1:30" x14ac:dyDescent="0.2">
      <c r="A39" s="92"/>
      <c r="B39" s="93"/>
      <c r="C39" s="93"/>
      <c r="D39" s="93"/>
      <c r="E39" s="93"/>
      <c r="F39" s="93"/>
      <c r="G39" s="94"/>
      <c r="H39" s="94"/>
      <c r="I39" s="94"/>
      <c r="J39" s="94"/>
      <c r="K39" s="93"/>
      <c r="L39" s="93"/>
      <c r="M39" s="95"/>
      <c r="N39" s="96"/>
      <c r="O39" s="93"/>
      <c r="P39" s="93"/>
      <c r="Q39" s="95"/>
      <c r="R39" s="97"/>
      <c r="S39" s="93"/>
      <c r="T39" s="93"/>
      <c r="U39" s="98"/>
      <c r="V39" s="98"/>
      <c r="W39" s="98"/>
      <c r="X39" s="74"/>
      <c r="Y39" s="74"/>
      <c r="Z39" s="74"/>
      <c r="AA39" s="74"/>
      <c r="AB39" s="74"/>
      <c r="AC39" s="74"/>
      <c r="AD39" s="74"/>
    </row>
    <row r="40" spans="1:30" ht="99.75" x14ac:dyDescent="0.2">
      <c r="A40" s="120" t="s">
        <v>87</v>
      </c>
      <c r="B40" s="121" t="s">
        <v>232</v>
      </c>
      <c r="C40" s="122" t="s">
        <v>233</v>
      </c>
      <c r="D40" s="29" t="s">
        <v>234</v>
      </c>
      <c r="E40" s="123" t="s">
        <v>235</v>
      </c>
      <c r="F40" s="564">
        <v>6504507</v>
      </c>
      <c r="G40" s="564">
        <v>7379850.7999999998</v>
      </c>
      <c r="H40" s="564">
        <v>7379850.7999999998</v>
      </c>
      <c r="I40" s="564">
        <v>7379850.7999999998</v>
      </c>
      <c r="J40" s="564">
        <v>7379850.7999999998</v>
      </c>
      <c r="K40" s="125" t="s">
        <v>236</v>
      </c>
      <c r="L40" s="126" t="s">
        <v>27</v>
      </c>
      <c r="M40" s="127" t="s">
        <v>237</v>
      </c>
      <c r="N40" s="127" t="s">
        <v>238</v>
      </c>
      <c r="O40" s="126" t="s">
        <v>27</v>
      </c>
      <c r="P40" s="128" t="s">
        <v>95</v>
      </c>
      <c r="Q40" s="128" t="s">
        <v>238</v>
      </c>
      <c r="R40" s="128" t="s">
        <v>239</v>
      </c>
      <c r="S40" s="129" t="s">
        <v>240</v>
      </c>
      <c r="T40" s="130"/>
      <c r="U40" s="131" t="s">
        <v>96</v>
      </c>
      <c r="V40" s="131" t="s">
        <v>96</v>
      </c>
      <c r="W40" s="129" t="s">
        <v>241</v>
      </c>
      <c r="X40" s="74"/>
      <c r="Y40" s="74"/>
      <c r="Z40" s="74"/>
      <c r="AA40" s="74"/>
      <c r="AB40" s="74"/>
      <c r="AC40" s="74"/>
      <c r="AD40" s="74"/>
    </row>
    <row r="41" spans="1:30" ht="75" x14ac:dyDescent="0.2">
      <c r="A41" s="120" t="s">
        <v>87</v>
      </c>
      <c r="B41" s="121" t="s">
        <v>232</v>
      </c>
      <c r="C41" s="122" t="s">
        <v>233</v>
      </c>
      <c r="D41" s="29" t="s">
        <v>234</v>
      </c>
      <c r="E41" s="123" t="s">
        <v>235</v>
      </c>
      <c r="F41" s="132"/>
      <c r="G41" s="133"/>
      <c r="H41" s="133"/>
      <c r="I41" s="133"/>
      <c r="J41" s="133"/>
      <c r="K41" s="125" t="s">
        <v>236</v>
      </c>
      <c r="L41" s="134" t="s">
        <v>28</v>
      </c>
      <c r="M41" s="135" t="s">
        <v>242</v>
      </c>
      <c r="N41" s="135" t="s">
        <v>243</v>
      </c>
      <c r="O41" s="134" t="s">
        <v>28</v>
      </c>
      <c r="P41" s="136" t="s">
        <v>101</v>
      </c>
      <c r="Q41" s="128" t="s">
        <v>243</v>
      </c>
      <c r="R41" s="137">
        <v>0.1</v>
      </c>
      <c r="S41" s="138">
        <v>92000</v>
      </c>
      <c r="T41" s="139">
        <f>((581091/S41))</f>
        <v>6.3162065217391303</v>
      </c>
      <c r="U41" s="131" t="s">
        <v>96</v>
      </c>
      <c r="V41" s="131" t="s">
        <v>96</v>
      </c>
      <c r="W41" s="129" t="s">
        <v>241</v>
      </c>
      <c r="X41" s="74"/>
      <c r="Y41" s="74"/>
      <c r="Z41" s="74"/>
      <c r="AA41" s="74"/>
      <c r="AB41" s="74"/>
      <c r="AC41" s="74"/>
      <c r="AD41" s="74"/>
    </row>
    <row r="42" spans="1:30" ht="45" x14ac:dyDescent="0.2">
      <c r="A42" s="120" t="s">
        <v>87</v>
      </c>
      <c r="B42" s="121" t="s">
        <v>232</v>
      </c>
      <c r="C42" s="122" t="s">
        <v>233</v>
      </c>
      <c r="D42" s="29" t="s">
        <v>234</v>
      </c>
      <c r="E42" s="123" t="s">
        <v>235</v>
      </c>
      <c r="F42" s="132"/>
      <c r="G42" s="133"/>
      <c r="H42" s="133"/>
      <c r="I42" s="133"/>
      <c r="J42" s="124"/>
      <c r="K42" s="125" t="s">
        <v>236</v>
      </c>
      <c r="L42" s="126" t="s">
        <v>102</v>
      </c>
      <c r="M42" s="128" t="s">
        <v>244</v>
      </c>
      <c r="N42" s="128" t="s">
        <v>245</v>
      </c>
      <c r="O42" s="126" t="s">
        <v>102</v>
      </c>
      <c r="P42" s="128" t="s">
        <v>105</v>
      </c>
      <c r="Q42" s="128" t="s">
        <v>245</v>
      </c>
      <c r="R42" s="137">
        <v>0.8</v>
      </c>
      <c r="S42" s="138">
        <v>17300</v>
      </c>
      <c r="T42" s="139">
        <f>((30000/S42))</f>
        <v>1.7341040462427746</v>
      </c>
      <c r="U42" s="131" t="s">
        <v>96</v>
      </c>
      <c r="V42" s="131" t="s">
        <v>96</v>
      </c>
      <c r="W42" s="129" t="s">
        <v>241</v>
      </c>
      <c r="X42" s="74"/>
      <c r="Y42" s="74"/>
      <c r="Z42" s="74"/>
      <c r="AA42" s="74"/>
      <c r="AB42" s="74"/>
      <c r="AC42" s="74"/>
      <c r="AD42" s="74"/>
    </row>
    <row r="43" spans="1:30" ht="30" x14ac:dyDescent="0.2">
      <c r="A43" s="120" t="s">
        <v>87</v>
      </c>
      <c r="B43" s="121" t="s">
        <v>232</v>
      </c>
      <c r="C43" s="122" t="s">
        <v>233</v>
      </c>
      <c r="D43" s="29" t="s">
        <v>234</v>
      </c>
      <c r="E43" s="123" t="s">
        <v>235</v>
      </c>
      <c r="F43" s="132"/>
      <c r="G43" s="133"/>
      <c r="H43" s="133"/>
      <c r="I43" s="133"/>
      <c r="J43" s="133"/>
      <c r="K43" s="125" t="s">
        <v>236</v>
      </c>
      <c r="L43" s="126" t="s">
        <v>106</v>
      </c>
      <c r="M43" s="128" t="s">
        <v>246</v>
      </c>
      <c r="N43" s="128" t="s">
        <v>247</v>
      </c>
      <c r="O43" s="126" t="s">
        <v>106</v>
      </c>
      <c r="P43" s="128" t="s">
        <v>109</v>
      </c>
      <c r="Q43" s="128" t="s">
        <v>247</v>
      </c>
      <c r="R43" s="137">
        <v>0.5</v>
      </c>
      <c r="S43" s="138">
        <v>15</v>
      </c>
      <c r="T43" s="140">
        <f>S43/5*100</f>
        <v>300</v>
      </c>
      <c r="U43" s="131" t="s">
        <v>96</v>
      </c>
      <c r="V43" s="131" t="s">
        <v>96</v>
      </c>
      <c r="W43" s="129" t="s">
        <v>248</v>
      </c>
      <c r="X43" s="74"/>
      <c r="Y43" s="74"/>
      <c r="Z43" s="74"/>
      <c r="AA43" s="74"/>
      <c r="AB43" s="74"/>
      <c r="AC43" s="74"/>
      <c r="AD43" s="74"/>
    </row>
    <row r="44" spans="1:30" ht="30" x14ac:dyDescent="0.2">
      <c r="A44" s="120" t="s">
        <v>87</v>
      </c>
      <c r="B44" s="121" t="s">
        <v>232</v>
      </c>
      <c r="C44" s="122" t="s">
        <v>233</v>
      </c>
      <c r="D44" s="29" t="s">
        <v>234</v>
      </c>
      <c r="E44" s="123" t="s">
        <v>235</v>
      </c>
      <c r="F44" s="132"/>
      <c r="G44" s="133"/>
      <c r="H44" s="133"/>
      <c r="I44" s="133"/>
      <c r="J44" s="124"/>
      <c r="K44" s="125" t="s">
        <v>236</v>
      </c>
      <c r="L44" s="126" t="s">
        <v>116</v>
      </c>
      <c r="M44" s="128" t="s">
        <v>249</v>
      </c>
      <c r="N44" s="128" t="s">
        <v>250</v>
      </c>
      <c r="O44" s="126" t="s">
        <v>116</v>
      </c>
      <c r="P44" s="128" t="s">
        <v>109</v>
      </c>
      <c r="Q44" s="128" t="s">
        <v>250</v>
      </c>
      <c r="R44" s="137">
        <v>0.8</v>
      </c>
      <c r="S44" s="138">
        <v>12</v>
      </c>
      <c r="T44" s="140">
        <f>S44/4*100</f>
        <v>300</v>
      </c>
      <c r="U44" s="131" t="s">
        <v>96</v>
      </c>
      <c r="V44" s="131" t="s">
        <v>96</v>
      </c>
      <c r="W44" s="129" t="s">
        <v>251</v>
      </c>
      <c r="X44" s="74"/>
      <c r="Y44" s="74"/>
      <c r="Z44" s="74"/>
      <c r="AA44" s="74"/>
      <c r="AB44" s="74"/>
      <c r="AC44" s="74"/>
      <c r="AD44" s="74"/>
    </row>
    <row r="45" spans="1:30" ht="30" x14ac:dyDescent="0.2">
      <c r="A45" s="120" t="s">
        <v>87</v>
      </c>
      <c r="B45" s="121" t="s">
        <v>232</v>
      </c>
      <c r="C45" s="122" t="s">
        <v>233</v>
      </c>
      <c r="D45" s="29" t="s">
        <v>234</v>
      </c>
      <c r="E45" s="123" t="s">
        <v>235</v>
      </c>
      <c r="F45" s="132"/>
      <c r="G45" s="133"/>
      <c r="H45" s="133"/>
      <c r="I45" s="133"/>
      <c r="J45" s="133"/>
      <c r="K45" s="125" t="s">
        <v>236</v>
      </c>
      <c r="L45" s="126" t="s">
        <v>106</v>
      </c>
      <c r="M45" s="141" t="s">
        <v>252</v>
      </c>
      <c r="N45" s="141" t="s">
        <v>253</v>
      </c>
      <c r="O45" s="126" t="s">
        <v>106</v>
      </c>
      <c r="P45" s="128" t="s">
        <v>109</v>
      </c>
      <c r="Q45" s="141" t="s">
        <v>253</v>
      </c>
      <c r="R45" s="142">
        <v>0.3</v>
      </c>
      <c r="S45" s="138">
        <v>8</v>
      </c>
      <c r="T45" s="140">
        <f>S45/4*100</f>
        <v>200</v>
      </c>
      <c r="U45" s="131" t="s">
        <v>96</v>
      </c>
      <c r="V45" s="131" t="s">
        <v>96</v>
      </c>
      <c r="W45" s="129" t="s">
        <v>251</v>
      </c>
      <c r="X45" s="74"/>
      <c r="Y45" s="74"/>
      <c r="Z45" s="74"/>
      <c r="AA45" s="74"/>
      <c r="AB45" s="74"/>
      <c r="AC45" s="74"/>
      <c r="AD45" s="74"/>
    </row>
    <row r="46" spans="1:30" ht="30" x14ac:dyDescent="0.2">
      <c r="A46" s="120" t="s">
        <v>87</v>
      </c>
      <c r="B46" s="121" t="s">
        <v>232</v>
      </c>
      <c r="C46" s="122" t="s">
        <v>233</v>
      </c>
      <c r="D46" s="29" t="s">
        <v>234</v>
      </c>
      <c r="E46" s="123" t="s">
        <v>235</v>
      </c>
      <c r="F46" s="132"/>
      <c r="G46" s="133"/>
      <c r="H46" s="133"/>
      <c r="I46" s="133"/>
      <c r="J46" s="133"/>
      <c r="K46" s="125"/>
      <c r="L46" s="126" t="s">
        <v>110</v>
      </c>
      <c r="M46" s="128" t="s">
        <v>254</v>
      </c>
      <c r="N46" s="128" t="s">
        <v>255</v>
      </c>
      <c r="O46" s="126" t="s">
        <v>110</v>
      </c>
      <c r="P46" s="128" t="s">
        <v>109</v>
      </c>
      <c r="Q46" s="128" t="s">
        <v>255</v>
      </c>
      <c r="R46" s="137">
        <v>0.2</v>
      </c>
      <c r="S46" s="138">
        <v>20</v>
      </c>
      <c r="T46" s="140">
        <f>S46/4*100</f>
        <v>500</v>
      </c>
      <c r="U46" s="131" t="s">
        <v>96</v>
      </c>
      <c r="V46" s="131" t="s">
        <v>96</v>
      </c>
      <c r="W46" s="129" t="s">
        <v>251</v>
      </c>
      <c r="X46" s="74"/>
      <c r="Y46" s="74"/>
      <c r="Z46" s="74"/>
      <c r="AA46" s="74"/>
      <c r="AB46" s="74"/>
      <c r="AC46" s="74"/>
      <c r="AD46" s="74"/>
    </row>
    <row r="47" spans="1:30" ht="30" x14ac:dyDescent="0.2">
      <c r="A47" s="120" t="s">
        <v>87</v>
      </c>
      <c r="B47" s="121" t="s">
        <v>232</v>
      </c>
      <c r="C47" s="122" t="s">
        <v>233</v>
      </c>
      <c r="D47" s="29" t="s">
        <v>234</v>
      </c>
      <c r="E47" s="123" t="s">
        <v>235</v>
      </c>
      <c r="F47" s="132"/>
      <c r="G47" s="133"/>
      <c r="H47" s="133"/>
      <c r="I47" s="133"/>
      <c r="J47" s="133"/>
      <c r="K47" s="125"/>
      <c r="L47" s="126" t="s">
        <v>125</v>
      </c>
      <c r="M47" s="128" t="s">
        <v>256</v>
      </c>
      <c r="N47" s="128" t="s">
        <v>257</v>
      </c>
      <c r="O47" s="126" t="s">
        <v>125</v>
      </c>
      <c r="P47" s="128" t="s">
        <v>109</v>
      </c>
      <c r="Q47" s="128" t="s">
        <v>257</v>
      </c>
      <c r="R47" s="142">
        <v>0.4</v>
      </c>
      <c r="S47" s="138">
        <v>11</v>
      </c>
      <c r="T47" s="140">
        <f t="shared" ref="T47:T51" si="0">S47/4*100</f>
        <v>275</v>
      </c>
      <c r="U47" s="131" t="s">
        <v>96</v>
      </c>
      <c r="V47" s="131" t="s">
        <v>96</v>
      </c>
      <c r="W47" s="129" t="s">
        <v>258</v>
      </c>
      <c r="X47" s="74"/>
      <c r="Y47" s="74"/>
      <c r="Z47" s="74"/>
      <c r="AA47" s="74"/>
      <c r="AB47" s="74"/>
      <c r="AC47" s="74"/>
      <c r="AD47" s="74"/>
    </row>
    <row r="48" spans="1:30" ht="18" x14ac:dyDescent="0.2">
      <c r="A48" s="120" t="s">
        <v>87</v>
      </c>
      <c r="B48" s="121" t="s">
        <v>232</v>
      </c>
      <c r="C48" s="122" t="s">
        <v>233</v>
      </c>
      <c r="D48" s="29" t="s">
        <v>234</v>
      </c>
      <c r="E48" s="123" t="s">
        <v>235</v>
      </c>
      <c r="F48" s="132"/>
      <c r="G48" s="133"/>
      <c r="H48" s="133"/>
      <c r="I48" s="133"/>
      <c r="J48" s="133"/>
      <c r="K48" s="125"/>
      <c r="L48" s="126" t="s">
        <v>106</v>
      </c>
      <c r="M48" s="128" t="s">
        <v>259</v>
      </c>
      <c r="N48" s="128" t="s">
        <v>260</v>
      </c>
      <c r="O48" s="126" t="s">
        <v>106</v>
      </c>
      <c r="P48" s="128" t="s">
        <v>95</v>
      </c>
      <c r="Q48" s="128" t="s">
        <v>260</v>
      </c>
      <c r="R48" s="137">
        <v>1</v>
      </c>
      <c r="S48" s="138">
        <v>36</v>
      </c>
      <c r="T48" s="140">
        <f t="shared" si="0"/>
        <v>900</v>
      </c>
      <c r="U48" s="131" t="s">
        <v>96</v>
      </c>
      <c r="V48" s="131" t="s">
        <v>96</v>
      </c>
      <c r="W48" s="129" t="s">
        <v>261</v>
      </c>
      <c r="X48" s="74"/>
      <c r="Y48" s="74"/>
      <c r="Z48" s="74"/>
      <c r="AA48" s="74"/>
      <c r="AB48" s="74"/>
      <c r="AC48" s="74"/>
      <c r="AD48" s="74"/>
    </row>
    <row r="49" spans="1:30" ht="30" x14ac:dyDescent="0.2">
      <c r="A49" s="120" t="s">
        <v>87</v>
      </c>
      <c r="B49" s="121" t="s">
        <v>232</v>
      </c>
      <c r="C49" s="122" t="s">
        <v>233</v>
      </c>
      <c r="D49" s="29" t="s">
        <v>234</v>
      </c>
      <c r="E49" s="123" t="s">
        <v>235</v>
      </c>
      <c r="F49" s="132"/>
      <c r="G49" s="133"/>
      <c r="H49" s="133"/>
      <c r="I49" s="133"/>
      <c r="J49" s="133"/>
      <c r="K49" s="125"/>
      <c r="L49" s="126" t="s">
        <v>110</v>
      </c>
      <c r="M49" s="128" t="s">
        <v>262</v>
      </c>
      <c r="N49" s="128" t="s">
        <v>263</v>
      </c>
      <c r="O49" s="126" t="s">
        <v>110</v>
      </c>
      <c r="P49" s="128" t="s">
        <v>109</v>
      </c>
      <c r="Q49" s="128" t="s">
        <v>263</v>
      </c>
      <c r="R49" s="142">
        <v>1</v>
      </c>
      <c r="S49" s="138">
        <v>13</v>
      </c>
      <c r="T49" s="140">
        <f t="shared" si="0"/>
        <v>325</v>
      </c>
      <c r="U49" s="131" t="s">
        <v>96</v>
      </c>
      <c r="V49" s="131" t="s">
        <v>96</v>
      </c>
      <c r="W49" s="129" t="s">
        <v>251</v>
      </c>
      <c r="X49" s="74"/>
      <c r="Y49" s="74"/>
      <c r="Z49" s="74"/>
      <c r="AA49" s="74"/>
      <c r="AB49" s="74"/>
      <c r="AC49" s="74"/>
      <c r="AD49" s="74"/>
    </row>
    <row r="50" spans="1:30" ht="30" x14ac:dyDescent="0.2">
      <c r="A50" s="120" t="s">
        <v>87</v>
      </c>
      <c r="B50" s="121" t="s">
        <v>232</v>
      </c>
      <c r="C50" s="122" t="s">
        <v>233</v>
      </c>
      <c r="D50" s="29" t="s">
        <v>234</v>
      </c>
      <c r="E50" s="123" t="s">
        <v>235</v>
      </c>
      <c r="F50" s="132"/>
      <c r="G50" s="133"/>
      <c r="H50" s="133"/>
      <c r="I50" s="133"/>
      <c r="J50" s="133"/>
      <c r="K50" s="125"/>
      <c r="L50" s="126" t="s">
        <v>200</v>
      </c>
      <c r="M50" s="128" t="s">
        <v>264</v>
      </c>
      <c r="N50" s="128" t="s">
        <v>265</v>
      </c>
      <c r="O50" s="143" t="s">
        <v>200</v>
      </c>
      <c r="P50" s="128" t="s">
        <v>109</v>
      </c>
      <c r="Q50" s="128" t="s">
        <v>265</v>
      </c>
      <c r="R50" s="137">
        <v>0.5</v>
      </c>
      <c r="S50" s="138">
        <v>13</v>
      </c>
      <c r="T50" s="140">
        <f t="shared" si="0"/>
        <v>325</v>
      </c>
      <c r="U50" s="131" t="s">
        <v>96</v>
      </c>
      <c r="V50" s="131" t="s">
        <v>96</v>
      </c>
      <c r="W50" s="129" t="s">
        <v>251</v>
      </c>
      <c r="X50" s="74"/>
      <c r="Y50" s="74"/>
      <c r="Z50" s="74"/>
      <c r="AA50" s="74"/>
      <c r="AB50" s="74"/>
      <c r="AC50" s="74"/>
      <c r="AD50" s="74"/>
    </row>
    <row r="51" spans="1:30" ht="60" x14ac:dyDescent="0.2">
      <c r="A51" s="120" t="s">
        <v>87</v>
      </c>
      <c r="B51" s="121" t="s">
        <v>232</v>
      </c>
      <c r="C51" s="122" t="s">
        <v>233</v>
      </c>
      <c r="D51" s="29" t="s">
        <v>234</v>
      </c>
      <c r="E51" s="123" t="s">
        <v>235</v>
      </c>
      <c r="F51" s="132"/>
      <c r="G51" s="133"/>
      <c r="H51" s="133"/>
      <c r="I51" s="133"/>
      <c r="J51" s="133"/>
      <c r="K51" s="125"/>
      <c r="L51" s="126" t="s">
        <v>106</v>
      </c>
      <c r="M51" s="141" t="s">
        <v>266</v>
      </c>
      <c r="N51" s="141" t="s">
        <v>267</v>
      </c>
      <c r="O51" s="126" t="s">
        <v>106</v>
      </c>
      <c r="P51" s="128" t="s">
        <v>109</v>
      </c>
      <c r="Q51" s="141" t="s">
        <v>267</v>
      </c>
      <c r="R51" s="142">
        <v>0.5</v>
      </c>
      <c r="S51" s="138">
        <v>180</v>
      </c>
      <c r="T51" s="140">
        <f t="shared" si="0"/>
        <v>4500</v>
      </c>
      <c r="U51" s="131" t="s">
        <v>96</v>
      </c>
      <c r="V51" s="131" t="s">
        <v>96</v>
      </c>
      <c r="W51" s="129" t="s">
        <v>248</v>
      </c>
      <c r="X51" s="74"/>
      <c r="Y51" s="74"/>
      <c r="Z51" s="74"/>
      <c r="AA51" s="74"/>
      <c r="AB51" s="74"/>
      <c r="AC51" s="74"/>
      <c r="AD51" s="74"/>
    </row>
    <row r="52" spans="1:30" ht="45" x14ac:dyDescent="0.2">
      <c r="A52" s="120" t="s">
        <v>87</v>
      </c>
      <c r="B52" s="121" t="s">
        <v>232</v>
      </c>
      <c r="C52" s="122" t="s">
        <v>233</v>
      </c>
      <c r="D52" s="29" t="s">
        <v>234</v>
      </c>
      <c r="E52" s="123" t="s">
        <v>235</v>
      </c>
      <c r="F52" s="132"/>
      <c r="G52" s="133"/>
      <c r="H52" s="133"/>
      <c r="I52" s="133"/>
      <c r="J52" s="124"/>
      <c r="K52" s="125" t="s">
        <v>236</v>
      </c>
      <c r="L52" s="126" t="s">
        <v>110</v>
      </c>
      <c r="M52" s="141" t="s">
        <v>268</v>
      </c>
      <c r="N52" s="141" t="s">
        <v>269</v>
      </c>
      <c r="O52" s="126" t="s">
        <v>110</v>
      </c>
      <c r="P52" s="128" t="s">
        <v>109</v>
      </c>
      <c r="Q52" s="141" t="s">
        <v>269</v>
      </c>
      <c r="R52" s="137">
        <v>0.3</v>
      </c>
      <c r="S52" s="138">
        <v>15</v>
      </c>
      <c r="T52" s="140">
        <f>S52/4*100</f>
        <v>375</v>
      </c>
      <c r="U52" s="131" t="s">
        <v>96</v>
      </c>
      <c r="V52" s="131" t="s">
        <v>96</v>
      </c>
      <c r="W52" s="129" t="s">
        <v>270</v>
      </c>
      <c r="X52" s="74"/>
      <c r="Y52" s="74"/>
      <c r="Z52" s="74"/>
      <c r="AA52" s="74"/>
      <c r="AB52" s="74"/>
      <c r="AC52" s="74"/>
      <c r="AD52" s="74"/>
    </row>
    <row r="53" spans="1:30" x14ac:dyDescent="0.2">
      <c r="A53" s="144"/>
      <c r="B53" s="145"/>
      <c r="C53" s="145"/>
      <c r="D53" s="145"/>
      <c r="E53" s="145"/>
      <c r="F53" s="145"/>
      <c r="G53" s="146"/>
      <c r="H53" s="146"/>
      <c r="I53" s="146"/>
      <c r="J53" s="146"/>
      <c r="K53" s="145"/>
      <c r="L53" s="145"/>
      <c r="M53" s="147"/>
      <c r="N53" s="148"/>
      <c r="O53" s="145"/>
      <c r="P53" s="145"/>
      <c r="Q53" s="147"/>
      <c r="R53" s="149"/>
      <c r="S53" s="145"/>
      <c r="T53" s="145"/>
      <c r="U53" s="150"/>
      <c r="V53" s="150"/>
      <c r="W53" s="151"/>
      <c r="X53" s="74"/>
      <c r="Y53" s="74"/>
      <c r="Z53" s="74"/>
      <c r="AA53" s="74"/>
      <c r="AB53" s="74"/>
      <c r="AC53" s="74"/>
      <c r="AD53" s="74"/>
    </row>
    <row r="54" spans="1:30" ht="281.25" x14ac:dyDescent="0.2">
      <c r="A54" s="152" t="s">
        <v>87</v>
      </c>
      <c r="B54" s="152" t="s">
        <v>271</v>
      </c>
      <c r="C54" s="153" t="s">
        <v>272</v>
      </c>
      <c r="D54" s="152" t="s">
        <v>273</v>
      </c>
      <c r="E54" s="154" t="s">
        <v>274</v>
      </c>
      <c r="F54" s="565">
        <v>70465354</v>
      </c>
      <c r="G54" s="565">
        <v>122058493.09</v>
      </c>
      <c r="H54" s="565">
        <v>122054177.45999999</v>
      </c>
      <c r="I54" s="565">
        <v>122054177.45999999</v>
      </c>
      <c r="J54" s="565">
        <v>122054177.45999999</v>
      </c>
      <c r="K54" s="120" t="s">
        <v>92</v>
      </c>
      <c r="L54" s="120" t="s">
        <v>27</v>
      </c>
      <c r="M54" s="156" t="s">
        <v>275</v>
      </c>
      <c r="N54" s="156" t="s">
        <v>276</v>
      </c>
      <c r="O54" s="154" t="s">
        <v>27</v>
      </c>
      <c r="P54" s="157" t="s">
        <v>277</v>
      </c>
      <c r="Q54" s="154" t="s">
        <v>278</v>
      </c>
      <c r="R54" s="154" t="s">
        <v>279</v>
      </c>
      <c r="S54" s="158" t="s">
        <v>280</v>
      </c>
      <c r="T54" s="159" t="s">
        <v>281</v>
      </c>
      <c r="U54" s="160" t="s">
        <v>96</v>
      </c>
      <c r="V54" s="152" t="s">
        <v>96</v>
      </c>
      <c r="W54" s="120" t="s">
        <v>282</v>
      </c>
      <c r="X54" s="74"/>
      <c r="Y54" s="74"/>
      <c r="Z54" s="74"/>
      <c r="AA54" s="74"/>
      <c r="AB54" s="74"/>
      <c r="AC54" s="74"/>
      <c r="AD54" s="74"/>
    </row>
    <row r="55" spans="1:30" ht="216" x14ac:dyDescent="0.2">
      <c r="A55" s="152" t="s">
        <v>87</v>
      </c>
      <c r="B55" s="152" t="s">
        <v>271</v>
      </c>
      <c r="C55" s="153" t="s">
        <v>272</v>
      </c>
      <c r="D55" s="152" t="s">
        <v>273</v>
      </c>
      <c r="E55" s="154" t="s">
        <v>283</v>
      </c>
      <c r="F55" s="155"/>
      <c r="G55" s="155"/>
      <c r="H55" s="155"/>
      <c r="I55" s="155"/>
      <c r="J55" s="155"/>
      <c r="K55" s="120" t="s">
        <v>92</v>
      </c>
      <c r="L55" s="120" t="s">
        <v>98</v>
      </c>
      <c r="M55" s="161" t="s">
        <v>284</v>
      </c>
      <c r="N55" s="153" t="s">
        <v>285</v>
      </c>
      <c r="O55" s="153" t="s">
        <v>98</v>
      </c>
      <c r="P55" s="153" t="s">
        <v>109</v>
      </c>
      <c r="Q55" s="153" t="s">
        <v>286</v>
      </c>
      <c r="R55" s="153" t="s">
        <v>287</v>
      </c>
      <c r="S55" s="162" t="s">
        <v>288</v>
      </c>
      <c r="T55" s="163" t="s">
        <v>289</v>
      </c>
      <c r="U55" s="160" t="s">
        <v>290</v>
      </c>
      <c r="V55" s="152" t="s">
        <v>96</v>
      </c>
      <c r="W55" s="153" t="s">
        <v>291</v>
      </c>
      <c r="X55" s="74"/>
      <c r="Y55" s="74"/>
      <c r="Z55" s="74"/>
      <c r="AA55" s="74"/>
      <c r="AB55" s="74"/>
      <c r="AC55" s="74"/>
      <c r="AD55" s="74"/>
    </row>
    <row r="56" spans="1:30" ht="60" x14ac:dyDescent="0.2">
      <c r="A56" s="152" t="s">
        <v>87</v>
      </c>
      <c r="B56" s="152" t="s">
        <v>271</v>
      </c>
      <c r="C56" s="153" t="s">
        <v>272</v>
      </c>
      <c r="D56" s="152" t="s">
        <v>273</v>
      </c>
      <c r="E56" s="154" t="s">
        <v>283</v>
      </c>
      <c r="F56" s="155"/>
      <c r="G56" s="155"/>
      <c r="H56" s="155"/>
      <c r="I56" s="155"/>
      <c r="J56" s="155"/>
      <c r="K56" s="120" t="s">
        <v>92</v>
      </c>
      <c r="L56" s="120" t="s">
        <v>106</v>
      </c>
      <c r="M56" s="161" t="s">
        <v>292</v>
      </c>
      <c r="N56" s="153" t="s">
        <v>293</v>
      </c>
      <c r="O56" s="153" t="s">
        <v>98</v>
      </c>
      <c r="P56" s="153" t="s">
        <v>109</v>
      </c>
      <c r="Q56" s="153" t="s">
        <v>294</v>
      </c>
      <c r="R56" s="153" t="s">
        <v>295</v>
      </c>
      <c r="S56" s="164" t="s">
        <v>296</v>
      </c>
      <c r="T56" s="165" t="s">
        <v>297</v>
      </c>
      <c r="U56" s="160" t="s">
        <v>96</v>
      </c>
      <c r="V56" s="152" t="s">
        <v>96</v>
      </c>
      <c r="W56" s="153" t="s">
        <v>298</v>
      </c>
      <c r="X56" s="74"/>
      <c r="Y56" s="74"/>
      <c r="Z56" s="74"/>
      <c r="AA56" s="74"/>
      <c r="AB56" s="74"/>
      <c r="AC56" s="74"/>
      <c r="AD56" s="74"/>
    </row>
    <row r="57" spans="1:30" ht="96" x14ac:dyDescent="0.2">
      <c r="A57" s="152" t="s">
        <v>87</v>
      </c>
      <c r="B57" s="152" t="s">
        <v>271</v>
      </c>
      <c r="C57" s="153" t="s">
        <v>272</v>
      </c>
      <c r="D57" s="152" t="s">
        <v>273</v>
      </c>
      <c r="E57" s="154" t="s">
        <v>299</v>
      </c>
      <c r="F57" s="155"/>
      <c r="G57" s="155"/>
      <c r="H57" s="155"/>
      <c r="I57" s="155"/>
      <c r="J57" s="155"/>
      <c r="K57" s="120" t="s">
        <v>92</v>
      </c>
      <c r="L57" s="120" t="s">
        <v>110</v>
      </c>
      <c r="M57" s="161" t="s">
        <v>300</v>
      </c>
      <c r="N57" s="153" t="s">
        <v>301</v>
      </c>
      <c r="O57" s="153" t="s">
        <v>98</v>
      </c>
      <c r="P57" s="153" t="s">
        <v>109</v>
      </c>
      <c r="Q57" s="153" t="s">
        <v>302</v>
      </c>
      <c r="R57" s="153" t="s">
        <v>303</v>
      </c>
      <c r="S57" s="164" t="s">
        <v>304</v>
      </c>
      <c r="T57" s="166" t="s">
        <v>305</v>
      </c>
      <c r="U57" s="160" t="s">
        <v>96</v>
      </c>
      <c r="V57" s="152" t="s">
        <v>96</v>
      </c>
      <c r="W57" s="153" t="s">
        <v>306</v>
      </c>
      <c r="X57" s="74"/>
      <c r="Y57" s="74"/>
      <c r="Z57" s="74"/>
      <c r="AA57" s="74"/>
      <c r="AB57" s="74"/>
      <c r="AC57" s="74"/>
      <c r="AD57" s="74"/>
    </row>
    <row r="58" spans="1:30" ht="84" x14ac:dyDescent="0.2">
      <c r="A58" s="152" t="s">
        <v>87</v>
      </c>
      <c r="B58" s="152" t="s">
        <v>271</v>
      </c>
      <c r="C58" s="153" t="s">
        <v>272</v>
      </c>
      <c r="D58" s="152" t="s">
        <v>273</v>
      </c>
      <c r="E58" s="154" t="s">
        <v>299</v>
      </c>
      <c r="F58" s="155"/>
      <c r="G58" s="155"/>
      <c r="H58" s="155"/>
      <c r="I58" s="155"/>
      <c r="J58" s="155"/>
      <c r="K58" s="120" t="s">
        <v>92</v>
      </c>
      <c r="L58" s="120" t="s">
        <v>113</v>
      </c>
      <c r="M58" s="161" t="s">
        <v>307</v>
      </c>
      <c r="N58" s="153" t="s">
        <v>308</v>
      </c>
      <c r="O58" s="153" t="s">
        <v>98</v>
      </c>
      <c r="P58" s="153" t="s">
        <v>109</v>
      </c>
      <c r="Q58" s="153" t="s">
        <v>309</v>
      </c>
      <c r="R58" s="153" t="s">
        <v>310</v>
      </c>
      <c r="S58" s="164" t="s">
        <v>311</v>
      </c>
      <c r="T58" s="167" t="s">
        <v>312</v>
      </c>
      <c r="U58" s="160" t="s">
        <v>96</v>
      </c>
      <c r="V58" s="152" t="s">
        <v>96</v>
      </c>
      <c r="W58" s="153" t="s">
        <v>306</v>
      </c>
      <c r="X58" s="74"/>
      <c r="Y58" s="74"/>
      <c r="Z58" s="74"/>
      <c r="AA58" s="74"/>
      <c r="AB58" s="74"/>
      <c r="AC58" s="74"/>
      <c r="AD58" s="74"/>
    </row>
    <row r="59" spans="1:30" ht="72" x14ac:dyDescent="0.2">
      <c r="A59" s="152" t="s">
        <v>87</v>
      </c>
      <c r="B59" s="152" t="s">
        <v>271</v>
      </c>
      <c r="C59" s="153" t="s">
        <v>272</v>
      </c>
      <c r="D59" s="152" t="s">
        <v>273</v>
      </c>
      <c r="E59" s="154" t="s">
        <v>283</v>
      </c>
      <c r="F59" s="155"/>
      <c r="G59" s="155"/>
      <c r="H59" s="155"/>
      <c r="I59" s="155"/>
      <c r="J59" s="155"/>
      <c r="K59" s="120" t="s">
        <v>92</v>
      </c>
      <c r="L59" s="120" t="s">
        <v>313</v>
      </c>
      <c r="M59" s="168" t="s">
        <v>314</v>
      </c>
      <c r="N59" s="153" t="s">
        <v>315</v>
      </c>
      <c r="O59" s="153" t="s">
        <v>313</v>
      </c>
      <c r="P59" s="153" t="s">
        <v>109</v>
      </c>
      <c r="Q59" s="153" t="s">
        <v>316</v>
      </c>
      <c r="R59" s="153" t="s">
        <v>317</v>
      </c>
      <c r="S59" s="162" t="s">
        <v>318</v>
      </c>
      <c r="T59" s="169" t="s">
        <v>319</v>
      </c>
      <c r="U59" s="160" t="s">
        <v>96</v>
      </c>
      <c r="V59" s="152" t="s">
        <v>96</v>
      </c>
      <c r="W59" s="153" t="s">
        <v>320</v>
      </c>
      <c r="X59" s="74"/>
      <c r="Y59" s="74"/>
      <c r="Z59" s="74"/>
      <c r="AA59" s="74"/>
      <c r="AB59" s="74"/>
      <c r="AC59" s="74"/>
      <c r="AD59" s="74"/>
    </row>
    <row r="60" spans="1:30" ht="101.25" x14ac:dyDescent="0.2">
      <c r="A60" s="152" t="s">
        <v>87</v>
      </c>
      <c r="B60" s="152" t="s">
        <v>271</v>
      </c>
      <c r="C60" s="153" t="s">
        <v>272</v>
      </c>
      <c r="D60" s="152" t="s">
        <v>273</v>
      </c>
      <c r="E60" s="154" t="s">
        <v>274</v>
      </c>
      <c r="F60" s="155"/>
      <c r="G60" s="155"/>
      <c r="H60" s="155"/>
      <c r="I60" s="155"/>
      <c r="J60" s="155"/>
      <c r="K60" s="120" t="s">
        <v>92</v>
      </c>
      <c r="L60" s="120" t="s">
        <v>321</v>
      </c>
      <c r="M60" s="156" t="s">
        <v>322</v>
      </c>
      <c r="N60" s="154" t="s">
        <v>323</v>
      </c>
      <c r="O60" s="154" t="s">
        <v>106</v>
      </c>
      <c r="P60" s="157" t="s">
        <v>277</v>
      </c>
      <c r="Q60" s="154" t="s">
        <v>324</v>
      </c>
      <c r="R60" s="154" t="s">
        <v>325</v>
      </c>
      <c r="S60" s="170" t="s">
        <v>326</v>
      </c>
      <c r="T60" s="171" t="s">
        <v>327</v>
      </c>
      <c r="U60" s="160" t="s">
        <v>96</v>
      </c>
      <c r="V60" s="152" t="s">
        <v>96</v>
      </c>
      <c r="W60" s="154" t="s">
        <v>320</v>
      </c>
      <c r="X60" s="74"/>
      <c r="Y60" s="74"/>
      <c r="Z60" s="74"/>
      <c r="AA60" s="74"/>
      <c r="AB60" s="74"/>
      <c r="AC60" s="74"/>
      <c r="AD60" s="74"/>
    </row>
    <row r="61" spans="1:30" ht="78.75" x14ac:dyDescent="0.2">
      <c r="A61" s="152" t="s">
        <v>87</v>
      </c>
      <c r="B61" s="152" t="s">
        <v>271</v>
      </c>
      <c r="C61" s="153" t="s">
        <v>272</v>
      </c>
      <c r="D61" s="152" t="s">
        <v>273</v>
      </c>
      <c r="E61" s="154" t="s">
        <v>274</v>
      </c>
      <c r="F61" s="155"/>
      <c r="G61" s="155"/>
      <c r="H61" s="155"/>
      <c r="I61" s="155"/>
      <c r="J61" s="155"/>
      <c r="K61" s="120" t="s">
        <v>92</v>
      </c>
      <c r="L61" s="120" t="s">
        <v>321</v>
      </c>
      <c r="M61" s="156" t="s">
        <v>328</v>
      </c>
      <c r="N61" s="154" t="s">
        <v>329</v>
      </c>
      <c r="O61" s="154" t="s">
        <v>110</v>
      </c>
      <c r="P61" s="157" t="s">
        <v>277</v>
      </c>
      <c r="Q61" s="154" t="s">
        <v>330</v>
      </c>
      <c r="R61" s="154" t="s">
        <v>331</v>
      </c>
      <c r="S61" s="170" t="s">
        <v>332</v>
      </c>
      <c r="T61" s="172" t="s">
        <v>333</v>
      </c>
      <c r="U61" s="160" t="s">
        <v>96</v>
      </c>
      <c r="V61" s="152" t="s">
        <v>96</v>
      </c>
      <c r="W61" s="154" t="s">
        <v>320</v>
      </c>
      <c r="X61" s="74"/>
      <c r="Y61" s="74"/>
      <c r="Z61" s="74"/>
      <c r="AA61" s="74"/>
      <c r="AB61" s="74"/>
      <c r="AC61" s="74"/>
      <c r="AD61" s="74"/>
    </row>
    <row r="62" spans="1:30" ht="90" x14ac:dyDescent="0.2">
      <c r="A62" s="152" t="s">
        <v>87</v>
      </c>
      <c r="B62" s="152" t="s">
        <v>271</v>
      </c>
      <c r="C62" s="153" t="s">
        <v>272</v>
      </c>
      <c r="D62" s="152" t="s">
        <v>273</v>
      </c>
      <c r="E62" s="154" t="s">
        <v>274</v>
      </c>
      <c r="F62" s="155"/>
      <c r="G62" s="155"/>
      <c r="H62" s="155"/>
      <c r="I62" s="155"/>
      <c r="J62" s="155"/>
      <c r="K62" s="120" t="s">
        <v>92</v>
      </c>
      <c r="L62" s="120" t="s">
        <v>125</v>
      </c>
      <c r="M62" s="156" t="s">
        <v>334</v>
      </c>
      <c r="N62" s="72" t="s">
        <v>335</v>
      </c>
      <c r="O62" s="154" t="s">
        <v>336</v>
      </c>
      <c r="P62" s="157" t="s">
        <v>277</v>
      </c>
      <c r="Q62" s="156" t="s">
        <v>337</v>
      </c>
      <c r="R62" s="72" t="s">
        <v>338</v>
      </c>
      <c r="S62" s="170" t="s">
        <v>339</v>
      </c>
      <c r="T62" s="173">
        <v>1.29</v>
      </c>
      <c r="U62" s="160" t="s">
        <v>96</v>
      </c>
      <c r="V62" s="152" t="s">
        <v>96</v>
      </c>
      <c r="W62" s="154" t="s">
        <v>320</v>
      </c>
      <c r="X62" s="74"/>
      <c r="Y62" s="74"/>
      <c r="Z62" s="74"/>
      <c r="AA62" s="74"/>
      <c r="AB62" s="74"/>
      <c r="AC62" s="74"/>
      <c r="AD62" s="74"/>
    </row>
    <row r="63" spans="1:30" ht="56.25" x14ac:dyDescent="0.2">
      <c r="A63" s="152" t="s">
        <v>87</v>
      </c>
      <c r="B63" s="152" t="s">
        <v>271</v>
      </c>
      <c r="C63" s="153" t="s">
        <v>272</v>
      </c>
      <c r="D63" s="152" t="s">
        <v>273</v>
      </c>
      <c r="E63" s="154" t="s">
        <v>274</v>
      </c>
      <c r="F63" s="155"/>
      <c r="G63" s="155"/>
      <c r="H63" s="155"/>
      <c r="I63" s="155"/>
      <c r="J63" s="155"/>
      <c r="K63" s="120" t="s">
        <v>92</v>
      </c>
      <c r="L63" s="154" t="s">
        <v>125</v>
      </c>
      <c r="M63" s="154" t="s">
        <v>340</v>
      </c>
      <c r="N63" s="30" t="s">
        <v>341</v>
      </c>
      <c r="O63" s="154" t="s">
        <v>110</v>
      </c>
      <c r="P63" s="157" t="s">
        <v>277</v>
      </c>
      <c r="Q63" s="154" t="s">
        <v>342</v>
      </c>
      <c r="R63" s="73" t="s">
        <v>343</v>
      </c>
      <c r="S63" s="174" t="s">
        <v>344</v>
      </c>
      <c r="T63" s="175">
        <v>1</v>
      </c>
      <c r="U63" s="160" t="s">
        <v>96</v>
      </c>
      <c r="V63" s="152" t="s">
        <v>96</v>
      </c>
      <c r="W63" s="154" t="s">
        <v>320</v>
      </c>
      <c r="X63" s="74"/>
      <c r="Y63" s="74"/>
      <c r="Z63" s="74"/>
      <c r="AA63" s="74"/>
      <c r="AB63" s="74"/>
      <c r="AC63" s="74"/>
      <c r="AD63" s="74"/>
    </row>
    <row r="64" spans="1:30" ht="67.5" x14ac:dyDescent="0.2">
      <c r="A64" s="152" t="s">
        <v>87</v>
      </c>
      <c r="B64" s="152" t="s">
        <v>271</v>
      </c>
      <c r="C64" s="153" t="s">
        <v>272</v>
      </c>
      <c r="D64" s="152" t="s">
        <v>273</v>
      </c>
      <c r="E64" s="154" t="s">
        <v>274</v>
      </c>
      <c r="F64" s="155"/>
      <c r="G64" s="155"/>
      <c r="H64" s="155"/>
      <c r="I64" s="155"/>
      <c r="J64" s="155"/>
      <c r="K64" s="120" t="s">
        <v>92</v>
      </c>
      <c r="L64" s="154" t="s">
        <v>200</v>
      </c>
      <c r="M64" s="154" t="s">
        <v>345</v>
      </c>
      <c r="N64" s="154" t="s">
        <v>346</v>
      </c>
      <c r="O64" s="154" t="s">
        <v>347</v>
      </c>
      <c r="P64" s="157" t="s">
        <v>277</v>
      </c>
      <c r="Q64" s="154" t="s">
        <v>348</v>
      </c>
      <c r="R64" s="154" t="s">
        <v>349</v>
      </c>
      <c r="S64" s="170" t="s">
        <v>350</v>
      </c>
      <c r="T64" s="176" t="s">
        <v>351</v>
      </c>
      <c r="U64" s="160" t="s">
        <v>96</v>
      </c>
      <c r="V64" s="152" t="s">
        <v>96</v>
      </c>
      <c r="W64" s="154" t="s">
        <v>320</v>
      </c>
      <c r="X64" s="74"/>
      <c r="Y64" s="74"/>
      <c r="Z64" s="74"/>
      <c r="AA64" s="74"/>
      <c r="AB64" s="74"/>
      <c r="AC64" s="74"/>
      <c r="AD64" s="74"/>
    </row>
    <row r="65" spans="1:30" ht="270" x14ac:dyDescent="0.2">
      <c r="A65" s="152" t="s">
        <v>87</v>
      </c>
      <c r="B65" s="152" t="s">
        <v>271</v>
      </c>
      <c r="C65" s="153" t="s">
        <v>272</v>
      </c>
      <c r="D65" s="152" t="s">
        <v>273</v>
      </c>
      <c r="E65" s="154" t="s">
        <v>283</v>
      </c>
      <c r="F65" s="155"/>
      <c r="G65" s="155"/>
      <c r="H65" s="155"/>
      <c r="I65" s="155"/>
      <c r="J65" s="155"/>
      <c r="K65" s="120" t="s">
        <v>92</v>
      </c>
      <c r="L65" s="154" t="s">
        <v>200</v>
      </c>
      <c r="M65" s="153" t="s">
        <v>352</v>
      </c>
      <c r="N65" s="177" t="s">
        <v>353</v>
      </c>
      <c r="O65" s="153" t="s">
        <v>106</v>
      </c>
      <c r="P65" s="153" t="s">
        <v>277</v>
      </c>
      <c r="Q65" s="153" t="s">
        <v>354</v>
      </c>
      <c r="R65" s="178" t="s">
        <v>355</v>
      </c>
      <c r="S65" s="162" t="s">
        <v>356</v>
      </c>
      <c r="T65" s="179" t="s">
        <v>357</v>
      </c>
      <c r="U65" s="160" t="s">
        <v>96</v>
      </c>
      <c r="V65" s="152" t="s">
        <v>96</v>
      </c>
      <c r="W65" s="152" t="s">
        <v>358</v>
      </c>
      <c r="X65" s="74"/>
      <c r="Y65" s="74"/>
      <c r="Z65" s="74"/>
      <c r="AA65" s="74"/>
      <c r="AB65" s="74"/>
      <c r="AC65" s="74"/>
      <c r="AD65" s="74"/>
    </row>
    <row r="66" spans="1:30" x14ac:dyDescent="0.2">
      <c r="A66" s="144"/>
      <c r="B66" s="145"/>
      <c r="C66" s="145"/>
      <c r="D66" s="145"/>
      <c r="E66" s="145"/>
      <c r="F66" s="145"/>
      <c r="G66" s="146"/>
      <c r="H66" s="146"/>
      <c r="I66" s="146"/>
      <c r="J66" s="146"/>
      <c r="K66" s="145"/>
      <c r="L66" s="145"/>
      <c r="M66" s="147"/>
      <c r="N66" s="148"/>
      <c r="O66" s="145"/>
      <c r="P66" s="145"/>
      <c r="Q66" s="147"/>
      <c r="R66" s="149"/>
      <c r="S66" s="145"/>
      <c r="T66" s="145"/>
      <c r="U66" s="150"/>
      <c r="V66" s="150"/>
      <c r="W66" s="151"/>
      <c r="X66" s="74"/>
      <c r="Y66" s="74"/>
      <c r="Z66" s="74"/>
      <c r="AA66" s="74"/>
      <c r="AB66" s="74"/>
      <c r="AC66" s="74"/>
      <c r="AD66" s="74"/>
    </row>
    <row r="67" spans="1:30" ht="22.5" x14ac:dyDescent="0.2">
      <c r="A67" s="180" t="s">
        <v>87</v>
      </c>
      <c r="B67" s="181" t="s">
        <v>359</v>
      </c>
      <c r="C67" s="182" t="s">
        <v>360</v>
      </c>
      <c r="D67" s="183" t="s">
        <v>273</v>
      </c>
      <c r="E67" s="184" t="s">
        <v>361</v>
      </c>
      <c r="F67" s="185"/>
      <c r="G67" s="185"/>
      <c r="H67" s="80"/>
      <c r="I67" s="80"/>
      <c r="J67" s="80"/>
      <c r="K67" s="186" t="s">
        <v>92</v>
      </c>
      <c r="L67" s="187" t="s">
        <v>27</v>
      </c>
      <c r="M67" s="188"/>
      <c r="N67" s="189"/>
      <c r="O67" s="187" t="s">
        <v>27</v>
      </c>
      <c r="P67" s="189"/>
      <c r="Q67" s="189"/>
      <c r="R67" s="189"/>
      <c r="S67" s="189"/>
      <c r="T67" s="189"/>
      <c r="U67" s="189"/>
      <c r="V67" s="189"/>
      <c r="W67" s="190"/>
      <c r="X67" s="74"/>
      <c r="Y67" s="74"/>
      <c r="Z67" s="74"/>
      <c r="AA67" s="74"/>
      <c r="AB67" s="74"/>
      <c r="AC67" s="74"/>
      <c r="AD67" s="74"/>
    </row>
    <row r="68" spans="1:30" ht="67.5" x14ac:dyDescent="0.2">
      <c r="A68" s="180" t="s">
        <v>87</v>
      </c>
      <c r="B68" s="181" t="s">
        <v>359</v>
      </c>
      <c r="C68" s="182" t="s">
        <v>360</v>
      </c>
      <c r="D68" s="183" t="s">
        <v>273</v>
      </c>
      <c r="E68" s="184" t="s">
        <v>361</v>
      </c>
      <c r="F68" s="185"/>
      <c r="G68" s="185"/>
      <c r="H68" s="80"/>
      <c r="I68" s="80"/>
      <c r="J68" s="80"/>
      <c r="K68" s="186" t="s">
        <v>92</v>
      </c>
      <c r="L68" s="187" t="s">
        <v>98</v>
      </c>
      <c r="M68" s="191" t="s">
        <v>362</v>
      </c>
      <c r="N68" s="192" t="s">
        <v>363</v>
      </c>
      <c r="O68" s="187" t="s">
        <v>98</v>
      </c>
      <c r="P68" s="84" t="s">
        <v>364</v>
      </c>
      <c r="Q68" s="193" t="s">
        <v>365</v>
      </c>
      <c r="R68" s="194" t="s">
        <v>366</v>
      </c>
      <c r="S68" s="195" t="s">
        <v>366</v>
      </c>
      <c r="T68" s="75">
        <v>-0.21790000000000001</v>
      </c>
      <c r="U68" s="196" t="s">
        <v>96</v>
      </c>
      <c r="V68" s="196" t="s">
        <v>96</v>
      </c>
      <c r="W68" s="197" t="s">
        <v>367</v>
      </c>
      <c r="X68" s="74"/>
      <c r="Y68" s="74"/>
      <c r="Z68" s="74"/>
      <c r="AA68" s="74"/>
      <c r="AB68" s="74"/>
      <c r="AC68" s="74"/>
      <c r="AD68" s="74"/>
    </row>
    <row r="69" spans="1:30" ht="90" x14ac:dyDescent="0.2">
      <c r="A69" s="180" t="s">
        <v>87</v>
      </c>
      <c r="B69" s="181" t="s">
        <v>359</v>
      </c>
      <c r="C69" s="182" t="s">
        <v>360</v>
      </c>
      <c r="D69" s="183" t="s">
        <v>273</v>
      </c>
      <c r="E69" s="184" t="s">
        <v>368</v>
      </c>
      <c r="F69" s="185"/>
      <c r="G69" s="185"/>
      <c r="H69" s="80"/>
      <c r="I69" s="80"/>
      <c r="J69" s="80"/>
      <c r="K69" s="186" t="s">
        <v>92</v>
      </c>
      <c r="L69" s="187" t="s">
        <v>102</v>
      </c>
      <c r="M69" s="198" t="s">
        <v>369</v>
      </c>
      <c r="N69" s="192" t="s">
        <v>370</v>
      </c>
      <c r="O69" s="187" t="s">
        <v>102</v>
      </c>
      <c r="P69" s="187" t="s">
        <v>101</v>
      </c>
      <c r="Q69" s="193" t="s">
        <v>371</v>
      </c>
      <c r="R69" s="195" t="s">
        <v>372</v>
      </c>
      <c r="S69" s="195" t="s">
        <v>372</v>
      </c>
      <c r="T69" s="75">
        <v>-4.0000000000000001E-3</v>
      </c>
      <c r="U69" s="196" t="s">
        <v>96</v>
      </c>
      <c r="V69" s="196" t="s">
        <v>96</v>
      </c>
      <c r="W69" s="197" t="s">
        <v>373</v>
      </c>
      <c r="X69" s="74"/>
      <c r="Y69" s="74"/>
      <c r="Z69" s="74"/>
      <c r="AA69" s="74"/>
      <c r="AB69" s="74"/>
      <c r="AC69" s="74"/>
      <c r="AD69" s="74"/>
    </row>
    <row r="70" spans="1:30" ht="67.5" x14ac:dyDescent="0.2">
      <c r="A70" s="180" t="s">
        <v>87</v>
      </c>
      <c r="B70" s="181" t="s">
        <v>359</v>
      </c>
      <c r="C70" s="182" t="s">
        <v>360</v>
      </c>
      <c r="D70" s="183" t="s">
        <v>273</v>
      </c>
      <c r="E70" s="184" t="s">
        <v>368</v>
      </c>
      <c r="F70" s="185"/>
      <c r="G70" s="185"/>
      <c r="H70" s="80"/>
      <c r="I70" s="80"/>
      <c r="J70" s="80"/>
      <c r="K70" s="186" t="s">
        <v>92</v>
      </c>
      <c r="L70" s="187" t="s">
        <v>153</v>
      </c>
      <c r="M70" s="198" t="s">
        <v>374</v>
      </c>
      <c r="N70" s="188" t="s">
        <v>375</v>
      </c>
      <c r="O70" s="187" t="s">
        <v>153</v>
      </c>
      <c r="P70" s="187" t="s">
        <v>376</v>
      </c>
      <c r="Q70" s="188" t="s">
        <v>377</v>
      </c>
      <c r="R70" s="199" t="s">
        <v>378</v>
      </c>
      <c r="S70" s="200" t="s">
        <v>379</v>
      </c>
      <c r="T70" s="187">
        <v>412</v>
      </c>
      <c r="U70" s="196" t="s">
        <v>96</v>
      </c>
      <c r="V70" s="196" t="s">
        <v>96</v>
      </c>
      <c r="W70" s="197" t="s">
        <v>380</v>
      </c>
      <c r="X70" s="74"/>
      <c r="Y70" s="74"/>
      <c r="Z70" s="74"/>
      <c r="AA70" s="74"/>
      <c r="AB70" s="74"/>
      <c r="AC70" s="74"/>
      <c r="AD70" s="74"/>
    </row>
    <row r="71" spans="1:30" ht="56.25" x14ac:dyDescent="0.2">
      <c r="A71" s="180" t="s">
        <v>87</v>
      </c>
      <c r="B71" s="181" t="s">
        <v>359</v>
      </c>
      <c r="C71" s="182" t="s">
        <v>381</v>
      </c>
      <c r="D71" s="183" t="s">
        <v>273</v>
      </c>
      <c r="E71" s="184" t="s">
        <v>361</v>
      </c>
      <c r="F71" s="185"/>
      <c r="G71" s="185"/>
      <c r="H71" s="80"/>
      <c r="I71" s="80"/>
      <c r="J71" s="80"/>
      <c r="K71" s="186" t="s">
        <v>92</v>
      </c>
      <c r="L71" s="187" t="s">
        <v>116</v>
      </c>
      <c r="M71" s="198" t="s">
        <v>382</v>
      </c>
      <c r="N71" s="201" t="s">
        <v>383</v>
      </c>
      <c r="O71" s="202" t="s">
        <v>116</v>
      </c>
      <c r="P71" s="202" t="s">
        <v>376</v>
      </c>
      <c r="Q71" s="203" t="s">
        <v>384</v>
      </c>
      <c r="R71" s="204" t="s">
        <v>385</v>
      </c>
      <c r="S71" s="204" t="s">
        <v>385</v>
      </c>
      <c r="T71" s="202">
        <v>263</v>
      </c>
      <c r="U71" s="205" t="s">
        <v>96</v>
      </c>
      <c r="V71" s="205" t="s">
        <v>96</v>
      </c>
      <c r="W71" s="206" t="s">
        <v>386</v>
      </c>
      <c r="X71" s="74"/>
      <c r="Y71" s="74"/>
      <c r="Z71" s="74"/>
      <c r="AA71" s="74"/>
      <c r="AB71" s="74"/>
      <c r="AC71" s="74"/>
      <c r="AD71" s="74"/>
    </row>
    <row r="72" spans="1:30" ht="45" x14ac:dyDescent="0.2">
      <c r="A72" s="180" t="s">
        <v>87</v>
      </c>
      <c r="B72" s="181" t="s">
        <v>359</v>
      </c>
      <c r="C72" s="182" t="s">
        <v>360</v>
      </c>
      <c r="D72" s="183" t="s">
        <v>273</v>
      </c>
      <c r="E72" s="184" t="s">
        <v>368</v>
      </c>
      <c r="F72" s="185"/>
      <c r="G72" s="185"/>
      <c r="H72" s="80"/>
      <c r="I72" s="80"/>
      <c r="J72" s="80"/>
      <c r="K72" s="186" t="s">
        <v>92</v>
      </c>
      <c r="L72" s="187" t="s">
        <v>172</v>
      </c>
      <c r="M72" s="198" t="s">
        <v>387</v>
      </c>
      <c r="N72" s="192" t="s">
        <v>388</v>
      </c>
      <c r="O72" s="207" t="s">
        <v>159</v>
      </c>
      <c r="P72" s="187" t="s">
        <v>109</v>
      </c>
      <c r="Q72" s="198" t="s">
        <v>389</v>
      </c>
      <c r="R72" s="208" t="s">
        <v>390</v>
      </c>
      <c r="S72" s="208" t="s">
        <v>390</v>
      </c>
      <c r="T72" s="209">
        <v>4.2000000000000003E-2</v>
      </c>
      <c r="U72" s="210" t="s">
        <v>96</v>
      </c>
      <c r="V72" s="210" t="s">
        <v>96</v>
      </c>
      <c r="W72" s="211" t="s">
        <v>391</v>
      </c>
      <c r="X72" s="74"/>
      <c r="Y72" s="74"/>
      <c r="Z72" s="74"/>
      <c r="AA72" s="74"/>
      <c r="AB72" s="74"/>
      <c r="AC72" s="74"/>
      <c r="AD72" s="74"/>
    </row>
    <row r="73" spans="1:30" ht="12" x14ac:dyDescent="0.2">
      <c r="A73" s="212"/>
      <c r="B73" s="213"/>
      <c r="C73" s="214"/>
      <c r="D73" s="215"/>
      <c r="E73" s="214"/>
      <c r="F73" s="216"/>
      <c r="G73" s="216"/>
      <c r="H73" s="216"/>
      <c r="I73" s="216"/>
      <c r="J73" s="216"/>
      <c r="K73" s="213"/>
      <c r="L73" s="214"/>
      <c r="M73" s="217"/>
      <c r="N73" s="214"/>
      <c r="O73" s="214"/>
      <c r="P73" s="218"/>
      <c r="Q73" s="217"/>
      <c r="R73" s="219"/>
      <c r="S73" s="219"/>
      <c r="T73" s="215"/>
      <c r="U73" s="220"/>
      <c r="V73" s="220"/>
      <c r="W73" s="221"/>
      <c r="X73" s="74"/>
      <c r="Y73" s="74"/>
      <c r="Z73" s="74"/>
      <c r="AA73" s="74"/>
      <c r="AB73" s="74"/>
      <c r="AC73" s="74"/>
      <c r="AD73" s="74"/>
    </row>
    <row r="74" spans="1:30" ht="33.75" x14ac:dyDescent="0.2">
      <c r="A74" s="180" t="s">
        <v>87</v>
      </c>
      <c r="B74" s="222" t="s">
        <v>392</v>
      </c>
      <c r="C74" s="223" t="s">
        <v>393</v>
      </c>
      <c r="D74" s="183" t="s">
        <v>273</v>
      </c>
      <c r="E74" s="223" t="s">
        <v>394</v>
      </c>
      <c r="F74" s="185"/>
      <c r="G74" s="185"/>
      <c r="H74" s="80"/>
      <c r="I74" s="80"/>
      <c r="J74" s="80"/>
      <c r="K74" s="224" t="s">
        <v>92</v>
      </c>
      <c r="L74" s="225" t="s">
        <v>27</v>
      </c>
      <c r="M74" s="226" t="s">
        <v>395</v>
      </c>
      <c r="N74" s="227" t="s">
        <v>396</v>
      </c>
      <c r="O74" s="224" t="s">
        <v>27</v>
      </c>
      <c r="P74" s="228" t="s">
        <v>101</v>
      </c>
      <c r="Q74" s="226" t="s">
        <v>397</v>
      </c>
      <c r="R74" s="229" t="s">
        <v>398</v>
      </c>
      <c r="S74" s="229" t="s">
        <v>398</v>
      </c>
      <c r="T74" s="230">
        <v>3.4750000000000001</v>
      </c>
      <c r="U74" s="231" t="s">
        <v>96</v>
      </c>
      <c r="V74" s="231" t="s">
        <v>96</v>
      </c>
      <c r="W74" s="232" t="s">
        <v>399</v>
      </c>
      <c r="X74" s="74"/>
      <c r="Y74" s="74"/>
      <c r="Z74" s="74"/>
      <c r="AA74" s="74"/>
      <c r="AB74" s="74"/>
      <c r="AC74" s="74"/>
      <c r="AD74" s="74"/>
    </row>
    <row r="75" spans="1:30" ht="45" x14ac:dyDescent="0.2">
      <c r="A75" s="180" t="s">
        <v>87</v>
      </c>
      <c r="B75" s="222" t="s">
        <v>392</v>
      </c>
      <c r="C75" s="223" t="s">
        <v>393</v>
      </c>
      <c r="D75" s="183" t="s">
        <v>273</v>
      </c>
      <c r="E75" s="223" t="s">
        <v>400</v>
      </c>
      <c r="F75" s="185"/>
      <c r="G75" s="185"/>
      <c r="H75" s="80"/>
      <c r="I75" s="80"/>
      <c r="J75" s="80"/>
      <c r="K75" s="224" t="s">
        <v>92</v>
      </c>
      <c r="L75" s="225" t="s">
        <v>98</v>
      </c>
      <c r="M75" s="226" t="s">
        <v>401</v>
      </c>
      <c r="N75" s="227" t="s">
        <v>402</v>
      </c>
      <c r="O75" s="224" t="s">
        <v>98</v>
      </c>
      <c r="P75" s="228" t="s">
        <v>101</v>
      </c>
      <c r="Q75" s="226" t="s">
        <v>403</v>
      </c>
      <c r="R75" s="229" t="s">
        <v>404</v>
      </c>
      <c r="S75" s="229" t="s">
        <v>404</v>
      </c>
      <c r="T75" s="233">
        <v>1.92</v>
      </c>
      <c r="U75" s="231" t="s">
        <v>96</v>
      </c>
      <c r="V75" s="231" t="s">
        <v>96</v>
      </c>
      <c r="W75" s="232" t="s">
        <v>405</v>
      </c>
      <c r="X75" s="74"/>
      <c r="Y75" s="74"/>
      <c r="Z75" s="74"/>
      <c r="AA75" s="74"/>
      <c r="AB75" s="74"/>
      <c r="AC75" s="74"/>
      <c r="AD75" s="74"/>
    </row>
    <row r="76" spans="1:30" ht="22.5" x14ac:dyDescent="0.2">
      <c r="A76" s="180" t="s">
        <v>87</v>
      </c>
      <c r="B76" s="222" t="s">
        <v>392</v>
      </c>
      <c r="C76" s="223" t="s">
        <v>393</v>
      </c>
      <c r="D76" s="183" t="s">
        <v>273</v>
      </c>
      <c r="E76" s="223" t="s">
        <v>394</v>
      </c>
      <c r="F76" s="185"/>
      <c r="G76" s="185"/>
      <c r="H76" s="80"/>
      <c r="I76" s="80"/>
      <c r="J76" s="80"/>
      <c r="K76" s="224" t="s">
        <v>92</v>
      </c>
      <c r="L76" s="225" t="s">
        <v>102</v>
      </c>
      <c r="M76" s="226" t="s">
        <v>406</v>
      </c>
      <c r="N76" s="227" t="s">
        <v>407</v>
      </c>
      <c r="O76" s="224" t="s">
        <v>102</v>
      </c>
      <c r="P76" s="228" t="s">
        <v>101</v>
      </c>
      <c r="Q76" s="226" t="s">
        <v>408</v>
      </c>
      <c r="R76" s="229" t="s">
        <v>409</v>
      </c>
      <c r="S76" s="229" t="s">
        <v>409</v>
      </c>
      <c r="T76" s="233">
        <v>1</v>
      </c>
      <c r="U76" s="231" t="s">
        <v>96</v>
      </c>
      <c r="V76" s="231" t="s">
        <v>96</v>
      </c>
      <c r="W76" s="232" t="s">
        <v>410</v>
      </c>
      <c r="X76" s="74"/>
      <c r="Y76" s="74"/>
      <c r="Z76" s="74"/>
      <c r="AA76" s="74"/>
      <c r="AB76" s="74"/>
      <c r="AC76" s="74"/>
      <c r="AD76" s="74"/>
    </row>
    <row r="77" spans="1:30" ht="33.75" x14ac:dyDescent="0.2">
      <c r="A77" s="180" t="s">
        <v>87</v>
      </c>
      <c r="B77" s="222" t="s">
        <v>392</v>
      </c>
      <c r="C77" s="223" t="s">
        <v>393</v>
      </c>
      <c r="D77" s="183" t="s">
        <v>273</v>
      </c>
      <c r="E77" s="223" t="s">
        <v>394</v>
      </c>
      <c r="F77" s="185"/>
      <c r="G77" s="185"/>
      <c r="H77" s="80"/>
      <c r="I77" s="80"/>
      <c r="J77" s="80"/>
      <c r="K77" s="224" t="s">
        <v>92</v>
      </c>
      <c r="L77" s="225" t="s">
        <v>153</v>
      </c>
      <c r="M77" s="226" t="s">
        <v>411</v>
      </c>
      <c r="N77" s="227" t="s">
        <v>412</v>
      </c>
      <c r="O77" s="224" t="s">
        <v>153</v>
      </c>
      <c r="P77" s="228" t="s">
        <v>101</v>
      </c>
      <c r="Q77" s="226" t="s">
        <v>413</v>
      </c>
      <c r="R77" s="229" t="s">
        <v>414</v>
      </c>
      <c r="S77" s="229" t="s">
        <v>414</v>
      </c>
      <c r="T77" s="233">
        <v>2.42</v>
      </c>
      <c r="U77" s="231" t="s">
        <v>96</v>
      </c>
      <c r="V77" s="231" t="s">
        <v>96</v>
      </c>
      <c r="W77" s="232" t="s">
        <v>415</v>
      </c>
      <c r="X77" s="74"/>
      <c r="Y77" s="74"/>
      <c r="Z77" s="74"/>
      <c r="AA77" s="74"/>
      <c r="AB77" s="74"/>
      <c r="AC77" s="74"/>
      <c r="AD77" s="74"/>
    </row>
    <row r="78" spans="1:30" ht="33.75" x14ac:dyDescent="0.2">
      <c r="A78" s="180" t="s">
        <v>87</v>
      </c>
      <c r="B78" s="222" t="s">
        <v>392</v>
      </c>
      <c r="C78" s="223" t="s">
        <v>393</v>
      </c>
      <c r="D78" s="183" t="s">
        <v>273</v>
      </c>
      <c r="E78" s="223" t="s">
        <v>394</v>
      </c>
      <c r="F78" s="185"/>
      <c r="G78" s="185"/>
      <c r="H78" s="80"/>
      <c r="I78" s="80"/>
      <c r="J78" s="80"/>
      <c r="K78" s="224" t="s">
        <v>92</v>
      </c>
      <c r="L78" s="225" t="s">
        <v>159</v>
      </c>
      <c r="M78" s="226" t="s">
        <v>416</v>
      </c>
      <c r="N78" s="227" t="s">
        <v>417</v>
      </c>
      <c r="O78" s="224" t="s">
        <v>159</v>
      </c>
      <c r="P78" s="228" t="s">
        <v>101</v>
      </c>
      <c r="Q78" s="226" t="s">
        <v>418</v>
      </c>
      <c r="R78" s="229" t="s">
        <v>419</v>
      </c>
      <c r="S78" s="229" t="s">
        <v>419</v>
      </c>
      <c r="T78" s="233">
        <v>1.0667</v>
      </c>
      <c r="U78" s="231" t="s">
        <v>96</v>
      </c>
      <c r="V78" s="231" t="s">
        <v>96</v>
      </c>
      <c r="W78" s="232" t="s">
        <v>386</v>
      </c>
      <c r="X78" s="74"/>
      <c r="Y78" s="74"/>
      <c r="Z78" s="74"/>
      <c r="AA78" s="74"/>
      <c r="AB78" s="74"/>
      <c r="AC78" s="74"/>
      <c r="AD78" s="74"/>
    </row>
    <row r="79" spans="1:30" ht="12" x14ac:dyDescent="0.2">
      <c r="A79" s="212"/>
      <c r="B79" s="213"/>
      <c r="C79" s="214"/>
      <c r="D79" s="215"/>
      <c r="E79" s="214"/>
      <c r="F79" s="216"/>
      <c r="G79" s="216"/>
      <c r="H79" s="216"/>
      <c r="I79" s="216"/>
      <c r="J79" s="216"/>
      <c r="K79" s="213"/>
      <c r="L79" s="214"/>
      <c r="M79" s="217"/>
      <c r="N79" s="214"/>
      <c r="O79" s="214"/>
      <c r="P79" s="218"/>
      <c r="Q79" s="217"/>
      <c r="R79" s="234"/>
      <c r="S79" s="234"/>
      <c r="T79" s="215"/>
      <c r="U79" s="220"/>
      <c r="V79" s="220"/>
      <c r="W79" s="221"/>
      <c r="X79" s="74"/>
      <c r="Y79" s="82"/>
      <c r="Z79" s="74"/>
      <c r="AA79" s="74"/>
      <c r="AB79" s="74"/>
      <c r="AC79" s="74"/>
      <c r="AD79" s="74"/>
    </row>
    <row r="80" spans="1:30" ht="68.25" thickBot="1" x14ac:dyDescent="0.25">
      <c r="A80" s="235" t="s">
        <v>87</v>
      </c>
      <c r="B80" s="235" t="s">
        <v>420</v>
      </c>
      <c r="C80" s="236" t="s">
        <v>274</v>
      </c>
      <c r="D80" s="235" t="s">
        <v>273</v>
      </c>
      <c r="E80" s="154" t="s">
        <v>421</v>
      </c>
      <c r="F80" s="155"/>
      <c r="G80" s="155"/>
      <c r="H80" s="155"/>
      <c r="I80" s="155"/>
      <c r="J80" s="155"/>
      <c r="K80" s="120" t="s">
        <v>92</v>
      </c>
      <c r="L80" s="120" t="s">
        <v>27</v>
      </c>
      <c r="M80" s="154" t="s">
        <v>422</v>
      </c>
      <c r="N80" s="154" t="s">
        <v>423</v>
      </c>
      <c r="O80" s="154" t="s">
        <v>27</v>
      </c>
      <c r="P80" s="157" t="s">
        <v>424</v>
      </c>
      <c r="Q80" s="154" t="s">
        <v>423</v>
      </c>
      <c r="R80" s="154" t="s">
        <v>423</v>
      </c>
      <c r="S80" s="237">
        <v>0.6</v>
      </c>
      <c r="T80" s="238">
        <v>0.9</v>
      </c>
      <c r="U80" s="235" t="s">
        <v>95</v>
      </c>
      <c r="V80" s="235" t="s">
        <v>95</v>
      </c>
      <c r="W80" s="120" t="s">
        <v>425</v>
      </c>
      <c r="X80" s="74"/>
      <c r="Y80" s="74"/>
      <c r="Z80" s="74"/>
      <c r="AA80" s="74"/>
      <c r="AB80" s="74"/>
      <c r="AC80" s="74"/>
      <c r="AD80" s="74"/>
    </row>
    <row r="81" spans="1:30" ht="75.75" thickBot="1" x14ac:dyDescent="0.25">
      <c r="A81" s="235" t="s">
        <v>87</v>
      </c>
      <c r="B81" s="235" t="s">
        <v>420</v>
      </c>
      <c r="C81" s="236" t="s">
        <v>426</v>
      </c>
      <c r="D81" s="235" t="s">
        <v>273</v>
      </c>
      <c r="E81" s="154" t="s">
        <v>421</v>
      </c>
      <c r="F81" s="155"/>
      <c r="G81" s="155"/>
      <c r="H81" s="155"/>
      <c r="I81" s="155"/>
      <c r="J81" s="155"/>
      <c r="K81" s="120" t="s">
        <v>92</v>
      </c>
      <c r="L81" s="120" t="s">
        <v>98</v>
      </c>
      <c r="M81" s="239" t="s">
        <v>427</v>
      </c>
      <c r="N81" s="240" t="s">
        <v>428</v>
      </c>
      <c r="O81" s="236" t="s">
        <v>98</v>
      </c>
      <c r="P81" s="236" t="s">
        <v>109</v>
      </c>
      <c r="Q81" s="154" t="s">
        <v>423</v>
      </c>
      <c r="R81" s="241">
        <v>1</v>
      </c>
      <c r="S81" s="236">
        <v>15</v>
      </c>
      <c r="T81" s="241" t="s">
        <v>429</v>
      </c>
      <c r="U81" s="235" t="s">
        <v>96</v>
      </c>
      <c r="V81" s="235" t="s">
        <v>96</v>
      </c>
      <c r="W81" s="236" t="s">
        <v>291</v>
      </c>
      <c r="X81" s="76"/>
      <c r="Y81" s="74"/>
      <c r="Z81" s="74"/>
      <c r="AA81" s="74"/>
      <c r="AB81" s="74"/>
      <c r="AC81" s="74"/>
      <c r="AD81" s="74"/>
    </row>
    <row r="82" spans="1:30" ht="90.75" thickBot="1" x14ac:dyDescent="0.25">
      <c r="A82" s="235" t="s">
        <v>87</v>
      </c>
      <c r="B82" s="235" t="s">
        <v>420</v>
      </c>
      <c r="C82" s="236" t="s">
        <v>426</v>
      </c>
      <c r="D82" s="235" t="s">
        <v>273</v>
      </c>
      <c r="E82" s="154" t="s">
        <v>421</v>
      </c>
      <c r="F82" s="155"/>
      <c r="G82" s="155"/>
      <c r="H82" s="155"/>
      <c r="I82" s="155"/>
      <c r="J82" s="155"/>
      <c r="K82" s="120" t="s">
        <v>92</v>
      </c>
      <c r="L82" s="120" t="s">
        <v>106</v>
      </c>
      <c r="M82" s="239" t="s">
        <v>430</v>
      </c>
      <c r="N82" s="240" t="s">
        <v>431</v>
      </c>
      <c r="O82" s="236" t="s">
        <v>102</v>
      </c>
      <c r="P82" s="236" t="s">
        <v>109</v>
      </c>
      <c r="Q82" s="240" t="s">
        <v>432</v>
      </c>
      <c r="R82" s="241">
        <v>1</v>
      </c>
      <c r="S82" s="236">
        <v>5</v>
      </c>
      <c r="T82" s="236">
        <v>7</v>
      </c>
      <c r="U82" s="235" t="s">
        <v>96</v>
      </c>
      <c r="V82" s="235" t="s">
        <v>96</v>
      </c>
      <c r="W82" s="236" t="s">
        <v>291</v>
      </c>
      <c r="X82" s="76"/>
      <c r="Y82" s="76"/>
      <c r="Z82" s="74"/>
      <c r="AA82" s="74"/>
      <c r="AB82" s="74"/>
      <c r="AC82" s="74"/>
      <c r="AD82" s="74"/>
    </row>
    <row r="83" spans="1:30" ht="57" thickBot="1" x14ac:dyDescent="0.25">
      <c r="A83" s="242" t="s">
        <v>87</v>
      </c>
      <c r="B83" s="242" t="s">
        <v>420</v>
      </c>
      <c r="C83" s="243" t="s">
        <v>274</v>
      </c>
      <c r="D83" s="242" t="s">
        <v>273</v>
      </c>
      <c r="E83" s="154" t="s">
        <v>421</v>
      </c>
      <c r="F83" s="244"/>
      <c r="G83" s="244"/>
      <c r="H83" s="244"/>
      <c r="I83" s="244"/>
      <c r="J83" s="244"/>
      <c r="K83" s="245" t="s">
        <v>92</v>
      </c>
      <c r="L83" s="246" t="s">
        <v>116</v>
      </c>
      <c r="M83" s="239" t="s">
        <v>433</v>
      </c>
      <c r="N83" s="240" t="s">
        <v>434</v>
      </c>
      <c r="O83" s="246" t="s">
        <v>116</v>
      </c>
      <c r="P83" s="157" t="s">
        <v>424</v>
      </c>
      <c r="Q83" s="246" t="s">
        <v>435</v>
      </c>
      <c r="R83" s="247" t="s">
        <v>436</v>
      </c>
      <c r="S83" s="247">
        <v>0.85</v>
      </c>
      <c r="T83" s="247">
        <v>0.9869</v>
      </c>
      <c r="U83" s="242" t="s">
        <v>96</v>
      </c>
      <c r="V83" s="242" t="s">
        <v>96</v>
      </c>
      <c r="W83" s="246" t="s">
        <v>320</v>
      </c>
      <c r="X83" s="74"/>
      <c r="Y83" s="74"/>
      <c r="Z83" s="74"/>
      <c r="AA83" s="74"/>
      <c r="AB83" s="74"/>
      <c r="AC83" s="74"/>
      <c r="AD83" s="74"/>
    </row>
    <row r="84" spans="1:30" ht="84.75" thickBot="1" x14ac:dyDescent="0.25">
      <c r="A84" s="235" t="s">
        <v>87</v>
      </c>
      <c r="B84" s="235" t="s">
        <v>420</v>
      </c>
      <c r="C84" s="236" t="s">
        <v>426</v>
      </c>
      <c r="D84" s="235" t="s">
        <v>273</v>
      </c>
      <c r="E84" s="154" t="s">
        <v>421</v>
      </c>
      <c r="F84" s="155"/>
      <c r="G84" s="155"/>
      <c r="H84" s="155"/>
      <c r="I84" s="155"/>
      <c r="J84" s="155"/>
      <c r="K84" s="120" t="s">
        <v>92</v>
      </c>
      <c r="L84" s="120" t="s">
        <v>110</v>
      </c>
      <c r="M84" s="239" t="s">
        <v>437</v>
      </c>
      <c r="N84" s="240" t="s">
        <v>438</v>
      </c>
      <c r="O84" s="236" t="s">
        <v>313</v>
      </c>
      <c r="P84" s="236" t="s">
        <v>109</v>
      </c>
      <c r="Q84" s="236" t="s">
        <v>439</v>
      </c>
      <c r="R84" s="236" t="s">
        <v>436</v>
      </c>
      <c r="S84" s="236">
        <v>2500</v>
      </c>
      <c r="T84" s="248">
        <v>163</v>
      </c>
      <c r="U84" s="235" t="s">
        <v>96</v>
      </c>
      <c r="V84" s="235" t="s">
        <v>96</v>
      </c>
      <c r="W84" s="236" t="s">
        <v>320</v>
      </c>
      <c r="X84" s="74"/>
      <c r="Y84" s="74"/>
      <c r="Z84" s="74"/>
      <c r="AA84" s="74"/>
      <c r="AB84" s="74"/>
      <c r="AC84" s="74"/>
      <c r="AD84" s="74"/>
    </row>
    <row r="85" spans="1:30" ht="60.75" thickBot="1" x14ac:dyDescent="0.25">
      <c r="A85" s="235" t="s">
        <v>87</v>
      </c>
      <c r="B85" s="235" t="s">
        <v>420</v>
      </c>
      <c r="C85" s="236" t="s">
        <v>274</v>
      </c>
      <c r="D85" s="235" t="s">
        <v>273</v>
      </c>
      <c r="E85" s="154" t="s">
        <v>421</v>
      </c>
      <c r="F85" s="155"/>
      <c r="G85" s="155"/>
      <c r="H85" s="155"/>
      <c r="I85" s="155"/>
      <c r="J85" s="155"/>
      <c r="K85" s="120" t="s">
        <v>92</v>
      </c>
      <c r="L85" s="120" t="s">
        <v>110</v>
      </c>
      <c r="M85" s="239" t="s">
        <v>440</v>
      </c>
      <c r="N85" s="240" t="s">
        <v>441</v>
      </c>
      <c r="O85" s="154" t="s">
        <v>110</v>
      </c>
      <c r="P85" s="157" t="s">
        <v>277</v>
      </c>
      <c r="Q85" s="240" t="s">
        <v>432</v>
      </c>
      <c r="R85" s="237">
        <v>1</v>
      </c>
      <c r="S85" s="154">
        <v>12</v>
      </c>
      <c r="T85" s="249">
        <v>12</v>
      </c>
      <c r="U85" s="235" t="s">
        <v>96</v>
      </c>
      <c r="V85" s="235" t="s">
        <v>96</v>
      </c>
      <c r="W85" s="154" t="s">
        <v>320</v>
      </c>
      <c r="X85" s="74"/>
      <c r="Y85" s="74"/>
      <c r="Z85" s="74"/>
      <c r="AA85" s="74"/>
      <c r="AB85" s="74"/>
      <c r="AC85" s="74"/>
      <c r="AD85" s="74"/>
    </row>
    <row r="86" spans="1:30" ht="90.75" thickBot="1" x14ac:dyDescent="0.25">
      <c r="A86" s="235" t="s">
        <v>87</v>
      </c>
      <c r="B86" s="235" t="s">
        <v>420</v>
      </c>
      <c r="C86" s="236" t="s">
        <v>274</v>
      </c>
      <c r="D86" s="235" t="s">
        <v>273</v>
      </c>
      <c r="E86" s="154" t="s">
        <v>421</v>
      </c>
      <c r="F86" s="155"/>
      <c r="G86" s="155"/>
      <c r="H86" s="155"/>
      <c r="I86" s="155"/>
      <c r="J86" s="155"/>
      <c r="K86" s="120" t="s">
        <v>92</v>
      </c>
      <c r="L86" s="120" t="s">
        <v>125</v>
      </c>
      <c r="M86" s="239" t="s">
        <v>442</v>
      </c>
      <c r="N86" s="240" t="s">
        <v>443</v>
      </c>
      <c r="O86" s="154" t="s">
        <v>125</v>
      </c>
      <c r="P86" s="157" t="s">
        <v>95</v>
      </c>
      <c r="Q86" s="240" t="s">
        <v>444</v>
      </c>
      <c r="R86" s="240" t="s">
        <v>445</v>
      </c>
      <c r="S86" s="237">
        <v>1</v>
      </c>
      <c r="T86" s="250">
        <v>1</v>
      </c>
      <c r="U86" s="235"/>
      <c r="V86" s="235"/>
      <c r="W86" s="154"/>
      <c r="X86" s="74"/>
      <c r="Y86" s="74"/>
      <c r="Z86" s="74"/>
      <c r="AA86" s="74"/>
      <c r="AB86" s="74"/>
      <c r="AC86" s="74"/>
      <c r="AD86" s="74"/>
    </row>
    <row r="87" spans="1:30" ht="12.75" thickBot="1" x14ac:dyDescent="0.25">
      <c r="A87" s="212"/>
      <c r="B87" s="213"/>
      <c r="C87" s="214"/>
      <c r="D87" s="215"/>
      <c r="E87" s="214"/>
      <c r="F87" s="216"/>
      <c r="G87" s="216"/>
      <c r="H87" s="216"/>
      <c r="I87" s="216"/>
      <c r="J87" s="216"/>
      <c r="K87" s="213"/>
      <c r="L87" s="214"/>
      <c r="M87" s="217"/>
      <c r="N87" s="214"/>
      <c r="O87" s="214"/>
      <c r="P87" s="218"/>
      <c r="Q87" s="217"/>
      <c r="R87" s="234"/>
      <c r="S87" s="234"/>
      <c r="T87" s="215"/>
      <c r="U87" s="220"/>
      <c r="V87" s="220"/>
      <c r="W87" s="221"/>
      <c r="X87" s="74"/>
      <c r="Y87" s="74"/>
      <c r="Z87" s="74"/>
      <c r="AA87" s="74"/>
      <c r="AB87" s="74"/>
      <c r="AC87" s="74"/>
      <c r="AD87" s="74"/>
    </row>
    <row r="88" spans="1:30" ht="34.5" thickBot="1" x14ac:dyDescent="0.25">
      <c r="A88" s="120" t="s">
        <v>87</v>
      </c>
      <c r="B88" s="251" t="s">
        <v>446</v>
      </c>
      <c r="C88" s="199" t="s">
        <v>447</v>
      </c>
      <c r="D88" s="120" t="s">
        <v>448</v>
      </c>
      <c r="E88" s="252" t="s">
        <v>449</v>
      </c>
      <c r="F88" s="564">
        <v>4729131.9000000004</v>
      </c>
      <c r="G88" s="564">
        <v>3380136.4</v>
      </c>
      <c r="H88" s="564">
        <v>3380136.4</v>
      </c>
      <c r="I88" s="564">
        <v>3380136.4</v>
      </c>
      <c r="J88" s="564">
        <v>3380136.4</v>
      </c>
      <c r="K88" s="155" t="s">
        <v>92</v>
      </c>
      <c r="L88" s="253" t="s">
        <v>27</v>
      </c>
      <c r="M88" s="254" t="s">
        <v>450</v>
      </c>
      <c r="N88" s="255" t="s">
        <v>451</v>
      </c>
      <c r="O88" s="155" t="s">
        <v>27</v>
      </c>
      <c r="P88" s="256" t="s">
        <v>452</v>
      </c>
      <c r="Q88" s="257" t="s">
        <v>453</v>
      </c>
      <c r="R88" s="258">
        <v>0.7</v>
      </c>
      <c r="S88" s="259">
        <v>0.3</v>
      </c>
      <c r="T88" s="260">
        <v>0.3</v>
      </c>
      <c r="U88" s="260" t="s">
        <v>454</v>
      </c>
      <c r="V88" s="261" t="s">
        <v>96</v>
      </c>
      <c r="W88" s="155" t="s">
        <v>455</v>
      </c>
      <c r="X88" s="74"/>
      <c r="Y88" s="74"/>
      <c r="Z88" s="74"/>
      <c r="AA88" s="74"/>
      <c r="AB88" s="74"/>
      <c r="AC88" s="74"/>
      <c r="AD88" s="74"/>
    </row>
    <row r="89" spans="1:30" ht="34.5" thickBot="1" x14ac:dyDescent="0.25">
      <c r="A89" s="120" t="s">
        <v>87</v>
      </c>
      <c r="B89" s="251" t="s">
        <v>446</v>
      </c>
      <c r="C89" s="199" t="s">
        <v>447</v>
      </c>
      <c r="D89" s="120" t="s">
        <v>448</v>
      </c>
      <c r="E89" s="252" t="s">
        <v>449</v>
      </c>
      <c r="F89" s="155"/>
      <c r="G89" s="155"/>
      <c r="H89" s="262"/>
      <c r="I89" s="262"/>
      <c r="J89" s="262"/>
      <c r="K89" s="155" t="s">
        <v>92</v>
      </c>
      <c r="L89" s="253" t="s">
        <v>98</v>
      </c>
      <c r="M89" s="254" t="s">
        <v>456</v>
      </c>
      <c r="N89" s="255" t="s">
        <v>457</v>
      </c>
      <c r="O89" s="155" t="s">
        <v>98</v>
      </c>
      <c r="P89" s="256" t="s">
        <v>452</v>
      </c>
      <c r="Q89" s="257" t="s">
        <v>458</v>
      </c>
      <c r="R89" s="258">
        <v>0.8</v>
      </c>
      <c r="S89" s="263">
        <v>0.2</v>
      </c>
      <c r="T89" s="260">
        <v>0.2</v>
      </c>
      <c r="U89" s="260" t="s">
        <v>454</v>
      </c>
      <c r="V89" s="261" t="s">
        <v>96</v>
      </c>
      <c r="W89" s="155" t="s">
        <v>459</v>
      </c>
      <c r="X89" s="74"/>
      <c r="Y89" s="74"/>
      <c r="Z89" s="74"/>
      <c r="AA89" s="74"/>
      <c r="AB89" s="74"/>
      <c r="AC89" s="74"/>
      <c r="AD89" s="74"/>
    </row>
    <row r="90" spans="1:30" ht="34.5" thickBot="1" x14ac:dyDescent="0.25">
      <c r="A90" s="120" t="s">
        <v>87</v>
      </c>
      <c r="B90" s="251" t="s">
        <v>446</v>
      </c>
      <c r="C90" s="199" t="s">
        <v>447</v>
      </c>
      <c r="D90" s="120" t="s">
        <v>448</v>
      </c>
      <c r="E90" s="252" t="s">
        <v>449</v>
      </c>
      <c r="F90" s="155"/>
      <c r="G90" s="155"/>
      <c r="H90" s="262"/>
      <c r="I90" s="262"/>
      <c r="J90" s="262"/>
      <c r="K90" s="155" t="s">
        <v>92</v>
      </c>
      <c r="L90" s="253" t="s">
        <v>460</v>
      </c>
      <c r="M90" s="254" t="s">
        <v>461</v>
      </c>
      <c r="N90" s="255" t="s">
        <v>462</v>
      </c>
      <c r="O90" s="155" t="s">
        <v>460</v>
      </c>
      <c r="P90" s="256" t="s">
        <v>452</v>
      </c>
      <c r="Q90" s="264" t="s">
        <v>463</v>
      </c>
      <c r="R90" s="258">
        <v>1</v>
      </c>
      <c r="S90" s="259">
        <v>0</v>
      </c>
      <c r="T90" s="260">
        <v>0</v>
      </c>
      <c r="U90" s="260" t="s">
        <v>454</v>
      </c>
      <c r="V90" s="261" t="s">
        <v>96</v>
      </c>
      <c r="W90" s="155" t="s">
        <v>455</v>
      </c>
      <c r="X90" s="74"/>
      <c r="Y90" s="74"/>
      <c r="Z90" s="74"/>
      <c r="AA90" s="74"/>
      <c r="AB90" s="74"/>
      <c r="AC90" s="74"/>
      <c r="AD90" s="74"/>
    </row>
    <row r="91" spans="1:30" ht="34.5" thickBot="1" x14ac:dyDescent="0.25">
      <c r="A91" s="120" t="s">
        <v>87</v>
      </c>
      <c r="B91" s="251" t="s">
        <v>446</v>
      </c>
      <c r="C91" s="199" t="s">
        <v>447</v>
      </c>
      <c r="D91" s="120" t="s">
        <v>448</v>
      </c>
      <c r="E91" s="252" t="s">
        <v>449</v>
      </c>
      <c r="F91" s="155"/>
      <c r="G91" s="155"/>
      <c r="H91" s="262"/>
      <c r="I91" s="262"/>
      <c r="J91" s="262"/>
      <c r="K91" s="155" t="s">
        <v>92</v>
      </c>
      <c r="L91" s="253" t="s">
        <v>464</v>
      </c>
      <c r="M91" s="254" t="s">
        <v>465</v>
      </c>
      <c r="N91" s="255" t="s">
        <v>466</v>
      </c>
      <c r="O91" s="155" t="s">
        <v>464</v>
      </c>
      <c r="P91" s="256" t="s">
        <v>230</v>
      </c>
      <c r="Q91" s="257" t="s">
        <v>467</v>
      </c>
      <c r="R91" s="258">
        <v>1</v>
      </c>
      <c r="S91" s="259">
        <v>0</v>
      </c>
      <c r="T91" s="260">
        <v>0</v>
      </c>
      <c r="U91" s="260" t="s">
        <v>454</v>
      </c>
      <c r="V91" s="261" t="s">
        <v>96</v>
      </c>
      <c r="W91" s="155" t="s">
        <v>468</v>
      </c>
      <c r="X91" s="74"/>
      <c r="Y91" s="74"/>
      <c r="Z91" s="74"/>
      <c r="AA91" s="74"/>
      <c r="AB91" s="74"/>
      <c r="AC91" s="74"/>
      <c r="AD91" s="74"/>
    </row>
    <row r="92" spans="1:30" ht="79.5" thickBot="1" x14ac:dyDescent="0.25">
      <c r="A92" s="120" t="s">
        <v>87</v>
      </c>
      <c r="B92" s="251" t="s">
        <v>446</v>
      </c>
      <c r="C92" s="199" t="s">
        <v>447</v>
      </c>
      <c r="D92" s="120" t="s">
        <v>448</v>
      </c>
      <c r="E92" s="252" t="s">
        <v>449</v>
      </c>
      <c r="F92" s="155"/>
      <c r="G92" s="155"/>
      <c r="H92" s="262"/>
      <c r="I92" s="262"/>
      <c r="J92" s="262"/>
      <c r="K92" s="155" t="s">
        <v>92</v>
      </c>
      <c r="L92" s="253" t="s">
        <v>469</v>
      </c>
      <c r="M92" s="254" t="s">
        <v>470</v>
      </c>
      <c r="N92" s="255" t="s">
        <v>471</v>
      </c>
      <c r="O92" s="155" t="s">
        <v>469</v>
      </c>
      <c r="P92" s="256" t="s">
        <v>452</v>
      </c>
      <c r="Q92" s="257" t="s">
        <v>472</v>
      </c>
      <c r="R92" s="258">
        <v>1</v>
      </c>
      <c r="S92" s="263">
        <v>1</v>
      </c>
      <c r="T92" s="260">
        <v>1</v>
      </c>
      <c r="U92" s="260" t="s">
        <v>454</v>
      </c>
      <c r="V92" s="261" t="s">
        <v>96</v>
      </c>
      <c r="W92" s="155" t="s">
        <v>473</v>
      </c>
      <c r="X92" s="74"/>
      <c r="Y92" s="74"/>
      <c r="Z92" s="74"/>
      <c r="AA92" s="74"/>
      <c r="AB92" s="74"/>
      <c r="AC92" s="74"/>
      <c r="AD92" s="74"/>
    </row>
    <row r="93" spans="1:30" ht="45.75" thickBot="1" x14ac:dyDescent="0.25">
      <c r="A93" s="120" t="s">
        <v>87</v>
      </c>
      <c r="B93" s="251" t="s">
        <v>446</v>
      </c>
      <c r="C93" s="199" t="s">
        <v>447</v>
      </c>
      <c r="D93" s="120" t="s">
        <v>448</v>
      </c>
      <c r="E93" s="252" t="s">
        <v>449</v>
      </c>
      <c r="F93" s="155"/>
      <c r="G93" s="155"/>
      <c r="H93" s="262"/>
      <c r="I93" s="262"/>
      <c r="J93" s="262"/>
      <c r="K93" s="155" t="s">
        <v>92</v>
      </c>
      <c r="L93" s="253" t="s">
        <v>474</v>
      </c>
      <c r="M93" s="254" t="s">
        <v>475</v>
      </c>
      <c r="N93" s="255" t="s">
        <v>476</v>
      </c>
      <c r="O93" s="155" t="s">
        <v>477</v>
      </c>
      <c r="P93" s="256" t="s">
        <v>452</v>
      </c>
      <c r="Q93" s="257" t="s">
        <v>478</v>
      </c>
      <c r="R93" s="265">
        <v>0.9</v>
      </c>
      <c r="S93" s="266">
        <v>0.1</v>
      </c>
      <c r="T93" s="260">
        <v>0.9</v>
      </c>
      <c r="U93" s="260" t="s">
        <v>454</v>
      </c>
      <c r="V93" s="261" t="s">
        <v>96</v>
      </c>
      <c r="W93" s="155" t="s">
        <v>479</v>
      </c>
      <c r="X93" s="74"/>
      <c r="Y93" s="74"/>
      <c r="Z93" s="74"/>
      <c r="AA93" s="74"/>
      <c r="AB93" s="74"/>
      <c r="AC93" s="74"/>
      <c r="AD93" s="74"/>
    </row>
    <row r="94" spans="1:30" ht="45" x14ac:dyDescent="0.2">
      <c r="A94" s="120" t="s">
        <v>87</v>
      </c>
      <c r="B94" s="251" t="s">
        <v>446</v>
      </c>
      <c r="C94" s="199" t="s">
        <v>447</v>
      </c>
      <c r="D94" s="120" t="s">
        <v>448</v>
      </c>
      <c r="E94" s="252" t="s">
        <v>449</v>
      </c>
      <c r="F94" s="262"/>
      <c r="G94" s="262"/>
      <c r="H94" s="262"/>
      <c r="I94" s="262"/>
      <c r="J94" s="262"/>
      <c r="K94" s="155" t="s">
        <v>92</v>
      </c>
      <c r="L94" s="237" t="s">
        <v>480</v>
      </c>
      <c r="M94" s="267" t="s">
        <v>481</v>
      </c>
      <c r="N94" s="154" t="s">
        <v>482</v>
      </c>
      <c r="O94" s="154" t="s">
        <v>480</v>
      </c>
      <c r="P94" s="256" t="s">
        <v>452</v>
      </c>
      <c r="Q94" s="267" t="s">
        <v>483</v>
      </c>
      <c r="R94" s="268">
        <v>1</v>
      </c>
      <c r="S94" s="268">
        <v>1</v>
      </c>
      <c r="T94" s="260">
        <v>1</v>
      </c>
      <c r="U94" s="260" t="s">
        <v>454</v>
      </c>
      <c r="V94" s="261" t="s">
        <v>96</v>
      </c>
      <c r="W94" s="155" t="s">
        <v>455</v>
      </c>
      <c r="X94" s="74"/>
      <c r="Y94" s="74"/>
      <c r="Z94" s="74"/>
      <c r="AA94" s="74"/>
      <c r="AB94" s="74"/>
      <c r="AC94" s="74"/>
      <c r="AD94" s="74"/>
    </row>
    <row r="95" spans="1:30" ht="45" x14ac:dyDescent="0.2">
      <c r="A95" s="120" t="s">
        <v>87</v>
      </c>
      <c r="B95" s="251" t="s">
        <v>446</v>
      </c>
      <c r="C95" s="199" t="s">
        <v>447</v>
      </c>
      <c r="D95" s="120" t="s">
        <v>448</v>
      </c>
      <c r="E95" s="252" t="s">
        <v>449</v>
      </c>
      <c r="F95" s="133"/>
      <c r="G95" s="133"/>
      <c r="H95" s="133"/>
      <c r="I95" s="133"/>
      <c r="J95" s="133"/>
      <c r="K95" s="155" t="s">
        <v>92</v>
      </c>
      <c r="L95" s="269" t="s">
        <v>464</v>
      </c>
      <c r="M95" s="267" t="s">
        <v>484</v>
      </c>
      <c r="N95" s="255" t="s">
        <v>485</v>
      </c>
      <c r="O95" s="270" t="s">
        <v>464</v>
      </c>
      <c r="P95" s="256" t="s">
        <v>452</v>
      </c>
      <c r="Q95" s="267" t="s">
        <v>486</v>
      </c>
      <c r="R95" s="271">
        <v>1</v>
      </c>
      <c r="S95" s="271">
        <v>1</v>
      </c>
      <c r="T95" s="260">
        <v>1</v>
      </c>
      <c r="U95" s="260" t="s">
        <v>454</v>
      </c>
      <c r="V95" s="261" t="s">
        <v>96</v>
      </c>
      <c r="W95" s="123" t="s">
        <v>455</v>
      </c>
      <c r="X95" s="74"/>
      <c r="Y95" s="74"/>
      <c r="Z95" s="74"/>
      <c r="AA95" s="74"/>
      <c r="AB95" s="74"/>
      <c r="AC95" s="74"/>
      <c r="AD95" s="74"/>
    </row>
    <row r="96" spans="1:30" ht="56.25" x14ac:dyDescent="0.2">
      <c r="A96" s="120" t="s">
        <v>87</v>
      </c>
      <c r="B96" s="251" t="s">
        <v>446</v>
      </c>
      <c r="C96" s="199" t="s">
        <v>447</v>
      </c>
      <c r="D96" s="120" t="s">
        <v>448</v>
      </c>
      <c r="E96" s="252" t="s">
        <v>449</v>
      </c>
      <c r="F96" s="155"/>
      <c r="G96" s="155"/>
      <c r="H96" s="262"/>
      <c r="I96" s="262"/>
      <c r="J96" s="262"/>
      <c r="K96" s="155" t="s">
        <v>92</v>
      </c>
      <c r="L96" s="269" t="s">
        <v>469</v>
      </c>
      <c r="M96" s="267" t="s">
        <v>487</v>
      </c>
      <c r="N96" s="255" t="s">
        <v>488</v>
      </c>
      <c r="O96" s="270" t="s">
        <v>469</v>
      </c>
      <c r="P96" s="256" t="s">
        <v>452</v>
      </c>
      <c r="Q96" s="267" t="s">
        <v>489</v>
      </c>
      <c r="R96" s="271">
        <v>1</v>
      </c>
      <c r="S96" s="271">
        <v>1</v>
      </c>
      <c r="T96" s="260">
        <v>1</v>
      </c>
      <c r="U96" s="260" t="s">
        <v>454</v>
      </c>
      <c r="V96" s="261" t="s">
        <v>96</v>
      </c>
      <c r="W96" s="123" t="s">
        <v>490</v>
      </c>
      <c r="X96" s="74"/>
      <c r="Y96" s="74"/>
      <c r="Z96" s="74"/>
      <c r="AA96" s="74"/>
      <c r="AB96" s="74"/>
      <c r="AC96" s="74"/>
      <c r="AD96" s="74"/>
    </row>
    <row r="97" spans="1:30" ht="45" x14ac:dyDescent="0.2">
      <c r="A97" s="120" t="s">
        <v>87</v>
      </c>
      <c r="B97" s="251" t="s">
        <v>446</v>
      </c>
      <c r="C97" s="199" t="s">
        <v>447</v>
      </c>
      <c r="D97" s="120" t="s">
        <v>448</v>
      </c>
      <c r="E97" s="252" t="s">
        <v>449</v>
      </c>
      <c r="F97" s="155"/>
      <c r="G97" s="155"/>
      <c r="H97" s="262"/>
      <c r="I97" s="262"/>
      <c r="J97" s="262"/>
      <c r="K97" s="155" t="s">
        <v>92</v>
      </c>
      <c r="L97" s="269" t="s">
        <v>491</v>
      </c>
      <c r="M97" s="267" t="s">
        <v>492</v>
      </c>
      <c r="N97" s="255" t="s">
        <v>493</v>
      </c>
      <c r="O97" s="270" t="s">
        <v>491</v>
      </c>
      <c r="P97" s="256" t="s">
        <v>452</v>
      </c>
      <c r="Q97" s="267" t="s">
        <v>494</v>
      </c>
      <c r="R97" s="271">
        <v>1</v>
      </c>
      <c r="S97" s="272">
        <v>0.2</v>
      </c>
      <c r="T97" s="260">
        <v>0.2</v>
      </c>
      <c r="U97" s="260" t="s">
        <v>454</v>
      </c>
      <c r="V97" s="261" t="s">
        <v>96</v>
      </c>
      <c r="W97" s="123" t="s">
        <v>455</v>
      </c>
      <c r="X97" s="74"/>
      <c r="Y97" s="74"/>
      <c r="Z97" s="74"/>
      <c r="AA97" s="74"/>
      <c r="AB97" s="74"/>
      <c r="AC97" s="74"/>
      <c r="AD97" s="74"/>
    </row>
    <row r="98" spans="1:30" ht="45" x14ac:dyDescent="0.2">
      <c r="A98" s="120" t="s">
        <v>87</v>
      </c>
      <c r="B98" s="251" t="s">
        <v>446</v>
      </c>
      <c r="C98" s="199" t="s">
        <v>447</v>
      </c>
      <c r="D98" s="120" t="s">
        <v>448</v>
      </c>
      <c r="E98" s="252" t="s">
        <v>449</v>
      </c>
      <c r="F98" s="155"/>
      <c r="G98" s="155"/>
      <c r="H98" s="262"/>
      <c r="I98" s="262"/>
      <c r="J98" s="262"/>
      <c r="K98" s="155" t="s">
        <v>92</v>
      </c>
      <c r="L98" s="269" t="s">
        <v>464</v>
      </c>
      <c r="M98" s="267" t="s">
        <v>495</v>
      </c>
      <c r="N98" s="255" t="s">
        <v>496</v>
      </c>
      <c r="O98" s="270" t="s">
        <v>464</v>
      </c>
      <c r="P98" s="256" t="s">
        <v>452</v>
      </c>
      <c r="Q98" s="267" t="s">
        <v>497</v>
      </c>
      <c r="R98" s="271">
        <v>1</v>
      </c>
      <c r="S98" s="272">
        <v>0.15</v>
      </c>
      <c r="T98" s="260">
        <v>0.5</v>
      </c>
      <c r="U98" s="260" t="s">
        <v>454</v>
      </c>
      <c r="V98" s="261" t="s">
        <v>96</v>
      </c>
      <c r="W98" s="123" t="s">
        <v>498</v>
      </c>
      <c r="X98" s="74"/>
      <c r="Y98" s="74"/>
      <c r="Z98" s="74"/>
      <c r="AA98" s="74"/>
      <c r="AB98" s="74"/>
      <c r="AC98" s="74"/>
      <c r="AD98" s="74"/>
    </row>
    <row r="99" spans="1:30" ht="45" x14ac:dyDescent="0.2">
      <c r="A99" s="120" t="s">
        <v>87</v>
      </c>
      <c r="B99" s="251" t="s">
        <v>446</v>
      </c>
      <c r="C99" s="199" t="s">
        <v>447</v>
      </c>
      <c r="D99" s="120" t="s">
        <v>448</v>
      </c>
      <c r="E99" s="252" t="s">
        <v>449</v>
      </c>
      <c r="F99" s="155"/>
      <c r="G99" s="155"/>
      <c r="H99" s="262"/>
      <c r="I99" s="262"/>
      <c r="J99" s="262"/>
      <c r="K99" s="155" t="s">
        <v>92</v>
      </c>
      <c r="L99" s="269" t="s">
        <v>469</v>
      </c>
      <c r="M99" s="267" t="s">
        <v>499</v>
      </c>
      <c r="N99" s="255" t="s">
        <v>500</v>
      </c>
      <c r="O99" s="270" t="s">
        <v>469</v>
      </c>
      <c r="P99" s="256" t="s">
        <v>452</v>
      </c>
      <c r="Q99" s="267" t="s">
        <v>501</v>
      </c>
      <c r="R99" s="271">
        <v>1</v>
      </c>
      <c r="S99" s="272">
        <v>1</v>
      </c>
      <c r="T99" s="260">
        <v>1</v>
      </c>
      <c r="U99" s="260" t="s">
        <v>454</v>
      </c>
      <c r="V99" s="261" t="s">
        <v>96</v>
      </c>
      <c r="W99" s="123" t="s">
        <v>455</v>
      </c>
      <c r="X99" s="74"/>
      <c r="Y99" s="74"/>
      <c r="Z99" s="74"/>
      <c r="AA99" s="74"/>
      <c r="AB99" s="74"/>
      <c r="AC99" s="74"/>
      <c r="AD99" s="74"/>
    </row>
    <row r="100" spans="1:30" ht="34.5" thickBot="1" x14ac:dyDescent="0.25">
      <c r="A100" s="120" t="s">
        <v>87</v>
      </c>
      <c r="B100" s="251" t="s">
        <v>446</v>
      </c>
      <c r="C100" s="199" t="s">
        <v>447</v>
      </c>
      <c r="D100" s="120" t="s">
        <v>448</v>
      </c>
      <c r="E100" s="252" t="s">
        <v>449</v>
      </c>
      <c r="F100" s="262"/>
      <c r="G100" s="262"/>
      <c r="H100" s="262"/>
      <c r="I100" s="262"/>
      <c r="J100" s="262"/>
      <c r="K100" s="155" t="s">
        <v>92</v>
      </c>
      <c r="L100" s="269" t="s">
        <v>474</v>
      </c>
      <c r="M100" s="267" t="s">
        <v>502</v>
      </c>
      <c r="N100" s="154" t="s">
        <v>503</v>
      </c>
      <c r="O100" s="154" t="s">
        <v>474</v>
      </c>
      <c r="P100" s="256" t="s">
        <v>452</v>
      </c>
      <c r="Q100" s="267" t="s">
        <v>504</v>
      </c>
      <c r="R100" s="268">
        <v>1</v>
      </c>
      <c r="S100" s="273">
        <v>0</v>
      </c>
      <c r="T100" s="260">
        <v>0</v>
      </c>
      <c r="U100" s="260" t="s">
        <v>454</v>
      </c>
      <c r="V100" s="261" t="s">
        <v>96</v>
      </c>
      <c r="W100" s="155" t="s">
        <v>468</v>
      </c>
      <c r="X100" s="74"/>
      <c r="Y100" s="74"/>
      <c r="Z100" s="74"/>
      <c r="AA100" s="74"/>
      <c r="AB100" s="74"/>
      <c r="AC100" s="74"/>
      <c r="AD100" s="74"/>
    </row>
    <row r="101" spans="1:30" ht="34.5" thickBot="1" x14ac:dyDescent="0.25">
      <c r="A101" s="120" t="s">
        <v>87</v>
      </c>
      <c r="B101" s="251" t="s">
        <v>446</v>
      </c>
      <c r="C101" s="199" t="s">
        <v>447</v>
      </c>
      <c r="D101" s="120" t="s">
        <v>448</v>
      </c>
      <c r="E101" s="252" t="s">
        <v>449</v>
      </c>
      <c r="F101" s="274"/>
      <c r="G101" s="275"/>
      <c r="H101" s="275"/>
      <c r="I101" s="275"/>
      <c r="J101" s="275"/>
      <c r="K101" s="155" t="s">
        <v>92</v>
      </c>
      <c r="L101" s="269" t="s">
        <v>505</v>
      </c>
      <c r="M101" s="267" t="s">
        <v>506</v>
      </c>
      <c r="N101" s="276" t="s">
        <v>507</v>
      </c>
      <c r="O101" s="277" t="s">
        <v>505</v>
      </c>
      <c r="P101" s="256" t="s">
        <v>452</v>
      </c>
      <c r="Q101" s="267" t="s">
        <v>508</v>
      </c>
      <c r="R101" s="258">
        <v>1</v>
      </c>
      <c r="S101" s="263">
        <v>1</v>
      </c>
      <c r="T101" s="260">
        <v>1</v>
      </c>
      <c r="U101" s="260" t="s">
        <v>454</v>
      </c>
      <c r="V101" s="261" t="s">
        <v>96</v>
      </c>
      <c r="W101" s="252" t="s">
        <v>473</v>
      </c>
      <c r="X101" s="74"/>
      <c r="Y101" s="74"/>
      <c r="Z101" s="74"/>
      <c r="AA101" s="74"/>
      <c r="AB101" s="74"/>
      <c r="AC101" s="74"/>
      <c r="AD101" s="74"/>
    </row>
    <row r="102" spans="1:30" ht="34.5" thickBot="1" x14ac:dyDescent="0.25">
      <c r="A102" s="120" t="s">
        <v>87</v>
      </c>
      <c r="B102" s="251" t="s">
        <v>446</v>
      </c>
      <c r="C102" s="199" t="s">
        <v>447</v>
      </c>
      <c r="D102" s="120" t="s">
        <v>448</v>
      </c>
      <c r="E102" s="252" t="s">
        <v>449</v>
      </c>
      <c r="F102" s="278"/>
      <c r="G102" s="279"/>
      <c r="H102" s="279"/>
      <c r="I102" s="279"/>
      <c r="J102" s="279"/>
      <c r="K102" s="155" t="s">
        <v>92</v>
      </c>
      <c r="L102" s="269" t="s">
        <v>464</v>
      </c>
      <c r="M102" s="280" t="s">
        <v>509</v>
      </c>
      <c r="N102" s="281" t="s">
        <v>510</v>
      </c>
      <c r="O102" s="155" t="s">
        <v>464</v>
      </c>
      <c r="P102" s="256" t="s">
        <v>230</v>
      </c>
      <c r="Q102" s="267" t="s">
        <v>511</v>
      </c>
      <c r="R102" s="258">
        <v>1</v>
      </c>
      <c r="S102" s="263">
        <v>1</v>
      </c>
      <c r="T102" s="260">
        <v>1</v>
      </c>
      <c r="U102" s="260" t="s">
        <v>454</v>
      </c>
      <c r="V102" s="261" t="s">
        <v>96</v>
      </c>
      <c r="W102" s="252" t="s">
        <v>468</v>
      </c>
      <c r="X102" s="74"/>
      <c r="Y102" s="74"/>
      <c r="Z102" s="74"/>
      <c r="AA102" s="74"/>
      <c r="AB102" s="74"/>
      <c r="AC102" s="74"/>
      <c r="AD102" s="74"/>
    </row>
    <row r="103" spans="1:30" ht="34.5" thickBot="1" x14ac:dyDescent="0.25">
      <c r="A103" s="120" t="s">
        <v>87</v>
      </c>
      <c r="B103" s="251" t="s">
        <v>446</v>
      </c>
      <c r="C103" s="199" t="s">
        <v>447</v>
      </c>
      <c r="D103" s="120" t="s">
        <v>448</v>
      </c>
      <c r="E103" s="252" t="s">
        <v>449</v>
      </c>
      <c r="F103" s="278"/>
      <c r="G103" s="279"/>
      <c r="H103" s="279"/>
      <c r="I103" s="279"/>
      <c r="J103" s="279"/>
      <c r="K103" s="155" t="s">
        <v>92</v>
      </c>
      <c r="L103" s="269" t="s">
        <v>469</v>
      </c>
      <c r="M103" s="267" t="s">
        <v>512</v>
      </c>
      <c r="N103" s="267" t="s">
        <v>513</v>
      </c>
      <c r="O103" s="155" t="s">
        <v>469</v>
      </c>
      <c r="P103" s="256" t="s">
        <v>230</v>
      </c>
      <c r="Q103" s="267" t="s">
        <v>514</v>
      </c>
      <c r="R103" s="258">
        <v>1</v>
      </c>
      <c r="S103" s="263">
        <v>0.5</v>
      </c>
      <c r="T103" s="260">
        <v>0.3</v>
      </c>
      <c r="U103" s="260" t="s">
        <v>454</v>
      </c>
      <c r="V103" s="261" t="s">
        <v>96</v>
      </c>
      <c r="W103" s="252" t="s">
        <v>468</v>
      </c>
      <c r="X103" s="74"/>
      <c r="Y103" s="74"/>
      <c r="Z103" s="74"/>
      <c r="AA103" s="74"/>
      <c r="AB103" s="74"/>
      <c r="AC103" s="74"/>
      <c r="AD103" s="74"/>
    </row>
    <row r="104" spans="1:30" ht="12" x14ac:dyDescent="0.2">
      <c r="A104" s="43"/>
      <c r="B104" s="24"/>
      <c r="C104" s="25"/>
      <c r="D104" s="26"/>
      <c r="E104" s="25"/>
      <c r="F104" s="27"/>
      <c r="G104" s="27"/>
      <c r="H104" s="27"/>
      <c r="I104" s="27"/>
      <c r="J104" s="27"/>
      <c r="K104" s="24"/>
      <c r="L104" s="25"/>
      <c r="M104" s="42"/>
      <c r="N104" s="25"/>
      <c r="O104" s="25"/>
      <c r="P104" s="28"/>
      <c r="Q104" s="42"/>
      <c r="R104" s="25"/>
      <c r="S104" s="25"/>
      <c r="T104" s="26"/>
      <c r="U104" s="44"/>
      <c r="V104" s="44"/>
      <c r="W104" s="45"/>
      <c r="X104" s="74"/>
      <c r="Y104" s="74"/>
      <c r="Z104" s="74"/>
      <c r="AA104" s="74"/>
      <c r="AB104" s="74"/>
      <c r="AC104" s="74"/>
      <c r="AD104" s="74"/>
    </row>
    <row r="105" spans="1:30" ht="67.5" x14ac:dyDescent="0.2">
      <c r="A105" s="282" t="s">
        <v>87</v>
      </c>
      <c r="B105" s="283" t="s">
        <v>515</v>
      </c>
      <c r="C105" s="284" t="s">
        <v>516</v>
      </c>
      <c r="D105" s="285" t="s">
        <v>517</v>
      </c>
      <c r="E105" s="286" t="s">
        <v>518</v>
      </c>
      <c r="F105" s="566">
        <v>6006653</v>
      </c>
      <c r="G105" s="566">
        <v>5825762.3799999999</v>
      </c>
      <c r="H105" s="566">
        <v>5816183.9800000004</v>
      </c>
      <c r="I105" s="566">
        <v>5816183.9800000004</v>
      </c>
      <c r="J105" s="566">
        <v>5816183.9800000004</v>
      </c>
      <c r="K105" s="287" t="s">
        <v>519</v>
      </c>
      <c r="L105" s="288" t="s">
        <v>520</v>
      </c>
      <c r="M105" s="280" t="s">
        <v>521</v>
      </c>
      <c r="N105" s="281" t="s">
        <v>522</v>
      </c>
      <c r="O105" s="287" t="s">
        <v>520</v>
      </c>
      <c r="P105" s="289" t="s">
        <v>522</v>
      </c>
      <c r="Q105" s="280" t="s">
        <v>523</v>
      </c>
      <c r="R105" s="290" t="s">
        <v>524</v>
      </c>
      <c r="S105" s="291" t="s">
        <v>524</v>
      </c>
      <c r="T105" s="292">
        <v>1</v>
      </c>
      <c r="U105" s="293" t="s">
        <v>523</v>
      </c>
      <c r="V105" s="293" t="s">
        <v>523</v>
      </c>
      <c r="W105" s="294" t="s">
        <v>282</v>
      </c>
      <c r="X105" s="74"/>
      <c r="Y105" s="74"/>
      <c r="Z105" s="74"/>
      <c r="AA105" s="74"/>
      <c r="AB105" s="74"/>
      <c r="AC105" s="74"/>
      <c r="AD105" s="74"/>
    </row>
    <row r="106" spans="1:30" ht="123.75" x14ac:dyDescent="0.2">
      <c r="A106" s="120" t="s">
        <v>87</v>
      </c>
      <c r="B106" s="295" t="s">
        <v>515</v>
      </c>
      <c r="C106" s="229" t="s">
        <v>516</v>
      </c>
      <c r="D106" s="296" t="s">
        <v>517</v>
      </c>
      <c r="E106" s="297" t="s">
        <v>518</v>
      </c>
      <c r="F106" s="132"/>
      <c r="G106" s="133"/>
      <c r="H106" s="133"/>
      <c r="I106" s="133"/>
      <c r="J106" s="133"/>
      <c r="K106" s="155" t="s">
        <v>519</v>
      </c>
      <c r="L106" s="298" t="s">
        <v>525</v>
      </c>
      <c r="M106" s="267" t="s">
        <v>526</v>
      </c>
      <c r="N106" s="255" t="s">
        <v>527</v>
      </c>
      <c r="O106" s="155" t="s">
        <v>525</v>
      </c>
      <c r="P106" s="299" t="s">
        <v>528</v>
      </c>
      <c r="Q106" s="267" t="s">
        <v>527</v>
      </c>
      <c r="R106" s="271">
        <v>1</v>
      </c>
      <c r="S106" s="271">
        <v>1</v>
      </c>
      <c r="T106" s="300">
        <v>1</v>
      </c>
      <c r="U106" s="301" t="s">
        <v>529</v>
      </c>
      <c r="V106" s="301" t="s">
        <v>530</v>
      </c>
      <c r="W106" s="252" t="s">
        <v>282</v>
      </c>
      <c r="X106" s="74"/>
      <c r="Y106" s="74"/>
      <c r="Z106" s="74"/>
      <c r="AA106" s="74"/>
      <c r="AB106" s="74"/>
      <c r="AC106" s="74"/>
      <c r="AD106" s="74"/>
    </row>
    <row r="107" spans="1:30" ht="56.25" x14ac:dyDescent="0.2">
      <c r="A107" s="120" t="s">
        <v>87</v>
      </c>
      <c r="B107" s="295" t="s">
        <v>515</v>
      </c>
      <c r="C107" s="229" t="s">
        <v>516</v>
      </c>
      <c r="D107" s="296" t="s">
        <v>517</v>
      </c>
      <c r="E107" s="297" t="s">
        <v>518</v>
      </c>
      <c r="F107" s="132"/>
      <c r="G107" s="133"/>
      <c r="H107" s="133"/>
      <c r="I107" s="133"/>
      <c r="J107" s="133"/>
      <c r="K107" s="155" t="s">
        <v>519</v>
      </c>
      <c r="L107" s="256" t="s">
        <v>531</v>
      </c>
      <c r="M107" s="267" t="s">
        <v>532</v>
      </c>
      <c r="N107" s="302" t="s">
        <v>533</v>
      </c>
      <c r="O107" s="155" t="s">
        <v>531</v>
      </c>
      <c r="P107" s="299" t="s">
        <v>534</v>
      </c>
      <c r="Q107" s="267" t="s">
        <v>533</v>
      </c>
      <c r="R107" s="303" t="s">
        <v>535</v>
      </c>
      <c r="S107" s="291" t="s">
        <v>535</v>
      </c>
      <c r="T107" s="253">
        <v>0.2</v>
      </c>
      <c r="U107" s="301" t="s">
        <v>534</v>
      </c>
      <c r="V107" s="304" t="s">
        <v>536</v>
      </c>
      <c r="W107" s="252" t="s">
        <v>282</v>
      </c>
      <c r="X107" s="74"/>
      <c r="Y107" s="74"/>
      <c r="Z107" s="74"/>
      <c r="AA107" s="74"/>
      <c r="AB107" s="74"/>
      <c r="AC107" s="74"/>
      <c r="AD107" s="74"/>
    </row>
    <row r="108" spans="1:30" ht="56.25" x14ac:dyDescent="0.2">
      <c r="A108" s="120" t="s">
        <v>87</v>
      </c>
      <c r="B108" s="295" t="s">
        <v>515</v>
      </c>
      <c r="C108" s="229" t="s">
        <v>516</v>
      </c>
      <c r="D108" s="296" t="s">
        <v>517</v>
      </c>
      <c r="E108" s="297" t="s">
        <v>518</v>
      </c>
      <c r="F108" s="132"/>
      <c r="G108" s="133"/>
      <c r="H108" s="133"/>
      <c r="I108" s="133"/>
      <c r="J108" s="133"/>
      <c r="K108" s="155" t="s">
        <v>519</v>
      </c>
      <c r="L108" s="256" t="s">
        <v>537</v>
      </c>
      <c r="M108" s="267" t="s">
        <v>538</v>
      </c>
      <c r="N108" s="305" t="s">
        <v>539</v>
      </c>
      <c r="O108" s="155" t="s">
        <v>537</v>
      </c>
      <c r="P108" s="306" t="s">
        <v>540</v>
      </c>
      <c r="Q108" s="267" t="s">
        <v>539</v>
      </c>
      <c r="R108" s="307">
        <v>0.6</v>
      </c>
      <c r="S108" s="271">
        <v>0.6</v>
      </c>
      <c r="T108" s="253">
        <v>0.6</v>
      </c>
      <c r="U108" s="301" t="s">
        <v>541</v>
      </c>
      <c r="V108" s="301" t="s">
        <v>542</v>
      </c>
      <c r="W108" s="252" t="s">
        <v>282</v>
      </c>
      <c r="X108" s="74"/>
      <c r="Y108" s="74"/>
      <c r="Z108" s="74"/>
      <c r="AA108" s="74"/>
      <c r="AB108" s="74"/>
      <c r="AC108" s="74"/>
      <c r="AD108" s="74"/>
    </row>
    <row r="109" spans="1:30" ht="33.75" x14ac:dyDescent="0.2">
      <c r="A109" s="120" t="s">
        <v>87</v>
      </c>
      <c r="B109" s="295" t="s">
        <v>515</v>
      </c>
      <c r="C109" s="229" t="s">
        <v>516</v>
      </c>
      <c r="D109" s="296" t="s">
        <v>517</v>
      </c>
      <c r="E109" s="297" t="s">
        <v>518</v>
      </c>
      <c r="F109" s="132"/>
      <c r="G109" s="133"/>
      <c r="H109" s="133"/>
      <c r="I109" s="133"/>
      <c r="J109" s="133"/>
      <c r="K109" s="155" t="s">
        <v>519</v>
      </c>
      <c r="L109" s="256" t="s">
        <v>543</v>
      </c>
      <c r="M109" s="267" t="s">
        <v>544</v>
      </c>
      <c r="N109" s="308" t="s">
        <v>545</v>
      </c>
      <c r="O109" s="155" t="s">
        <v>543</v>
      </c>
      <c r="P109" s="299" t="s">
        <v>546</v>
      </c>
      <c r="Q109" s="267" t="s">
        <v>546</v>
      </c>
      <c r="R109" s="303" t="s">
        <v>547</v>
      </c>
      <c r="S109" s="291" t="s">
        <v>547</v>
      </c>
      <c r="T109" s="253">
        <v>0.4</v>
      </c>
      <c r="U109" s="301" t="s">
        <v>546</v>
      </c>
      <c r="V109" s="301" t="s">
        <v>548</v>
      </c>
      <c r="W109" s="252" t="s">
        <v>549</v>
      </c>
      <c r="X109" s="74"/>
      <c r="Y109" s="74"/>
      <c r="Z109" s="74"/>
      <c r="AA109" s="74"/>
      <c r="AB109" s="74"/>
      <c r="AC109" s="74"/>
      <c r="AD109" s="74"/>
    </row>
    <row r="110" spans="1:30" ht="75" x14ac:dyDescent="0.2">
      <c r="A110" s="120" t="s">
        <v>87</v>
      </c>
      <c r="B110" s="295" t="s">
        <v>515</v>
      </c>
      <c r="C110" s="229" t="s">
        <v>516</v>
      </c>
      <c r="D110" s="296" t="s">
        <v>517</v>
      </c>
      <c r="E110" s="297" t="s">
        <v>550</v>
      </c>
      <c r="F110" s="132"/>
      <c r="G110" s="133"/>
      <c r="H110" s="133"/>
      <c r="I110" s="133"/>
      <c r="J110" s="133"/>
      <c r="K110" s="155" t="s">
        <v>519</v>
      </c>
      <c r="L110" s="256" t="s">
        <v>551</v>
      </c>
      <c r="M110" s="267" t="s">
        <v>552</v>
      </c>
      <c r="N110" s="308" t="s">
        <v>553</v>
      </c>
      <c r="O110" s="309" t="s">
        <v>537</v>
      </c>
      <c r="P110" s="310" t="s">
        <v>553</v>
      </c>
      <c r="Q110" s="311" t="s">
        <v>553</v>
      </c>
      <c r="R110" s="312" t="s">
        <v>554</v>
      </c>
      <c r="S110" s="312" t="s">
        <v>554</v>
      </c>
      <c r="T110" s="313"/>
      <c r="U110" s="309" t="s">
        <v>553</v>
      </c>
      <c r="V110" s="301" t="s">
        <v>548</v>
      </c>
      <c r="W110" s="309" t="s">
        <v>549</v>
      </c>
      <c r="X110" s="74"/>
      <c r="Y110" s="74"/>
      <c r="Z110" s="74"/>
      <c r="AA110" s="74"/>
      <c r="AB110" s="74"/>
      <c r="AC110" s="74"/>
      <c r="AD110" s="74"/>
    </row>
    <row r="111" spans="1:30" ht="56.25" x14ac:dyDescent="0.2">
      <c r="A111" s="120" t="s">
        <v>87</v>
      </c>
      <c r="B111" s="277" t="s">
        <v>515</v>
      </c>
      <c r="C111" s="229" t="s">
        <v>516</v>
      </c>
      <c r="D111" s="296" t="s">
        <v>517</v>
      </c>
      <c r="E111" s="297" t="s">
        <v>550</v>
      </c>
      <c r="F111" s="155"/>
      <c r="G111" s="155"/>
      <c r="H111" s="155"/>
      <c r="I111" s="155"/>
      <c r="J111" s="155"/>
      <c r="K111" s="155" t="s">
        <v>519</v>
      </c>
      <c r="L111" s="155" t="s">
        <v>555</v>
      </c>
      <c r="M111" s="314" t="s">
        <v>556</v>
      </c>
      <c r="N111" s="308" t="s">
        <v>557</v>
      </c>
      <c r="O111" s="315" t="s">
        <v>558</v>
      </c>
      <c r="P111" s="252" t="s">
        <v>559</v>
      </c>
      <c r="Q111" s="254" t="s">
        <v>560</v>
      </c>
      <c r="R111" s="316">
        <v>0.6</v>
      </c>
      <c r="S111" s="316">
        <v>0.6</v>
      </c>
      <c r="T111" s="253">
        <v>0.6</v>
      </c>
      <c r="U111" s="252" t="s">
        <v>559</v>
      </c>
      <c r="V111" s="317" t="s">
        <v>561</v>
      </c>
      <c r="W111" s="155" t="s">
        <v>282</v>
      </c>
      <c r="X111" s="74"/>
      <c r="Y111" s="74"/>
      <c r="Z111" s="74"/>
      <c r="AA111" s="74"/>
      <c r="AB111" s="74"/>
      <c r="AC111" s="74"/>
      <c r="AD111" s="74"/>
    </row>
    <row r="112" spans="1:30" ht="67.5" x14ac:dyDescent="0.2">
      <c r="A112" s="120" t="s">
        <v>87</v>
      </c>
      <c r="B112" s="277" t="s">
        <v>515</v>
      </c>
      <c r="C112" s="229" t="s">
        <v>516</v>
      </c>
      <c r="D112" s="296" t="s">
        <v>517</v>
      </c>
      <c r="E112" s="297" t="s">
        <v>550</v>
      </c>
      <c r="F112" s="155"/>
      <c r="G112" s="155"/>
      <c r="H112" s="155"/>
      <c r="I112" s="155"/>
      <c r="J112" s="155"/>
      <c r="K112" s="155" t="s">
        <v>519</v>
      </c>
      <c r="L112" s="318" t="s">
        <v>562</v>
      </c>
      <c r="M112" s="314" t="s">
        <v>563</v>
      </c>
      <c r="N112" s="308" t="s">
        <v>564</v>
      </c>
      <c r="O112" s="318" t="s">
        <v>562</v>
      </c>
      <c r="P112" s="252" t="s">
        <v>565</v>
      </c>
      <c r="Q112" s="254" t="s">
        <v>564</v>
      </c>
      <c r="R112" s="316">
        <v>0.6</v>
      </c>
      <c r="S112" s="316">
        <v>0.6</v>
      </c>
      <c r="T112" s="253">
        <v>0.6</v>
      </c>
      <c r="U112" s="319" t="s">
        <v>566</v>
      </c>
      <c r="V112" s="319" t="s">
        <v>567</v>
      </c>
      <c r="W112" s="155" t="s">
        <v>282</v>
      </c>
      <c r="X112" s="74"/>
      <c r="Y112" s="74"/>
      <c r="Z112" s="74"/>
      <c r="AA112" s="74"/>
      <c r="AB112" s="74"/>
      <c r="AC112" s="74"/>
      <c r="AD112" s="74"/>
    </row>
    <row r="113" spans="1:30" ht="78.75" x14ac:dyDescent="0.2">
      <c r="A113" s="120" t="s">
        <v>87</v>
      </c>
      <c r="B113" s="277" t="s">
        <v>515</v>
      </c>
      <c r="C113" s="229" t="s">
        <v>516</v>
      </c>
      <c r="D113" s="296" t="s">
        <v>517</v>
      </c>
      <c r="E113" s="297" t="s">
        <v>550</v>
      </c>
      <c r="F113" s="155"/>
      <c r="G113" s="155"/>
      <c r="H113" s="155"/>
      <c r="I113" s="155"/>
      <c r="J113" s="155"/>
      <c r="K113" s="155" t="s">
        <v>519</v>
      </c>
      <c r="L113" s="318" t="s">
        <v>568</v>
      </c>
      <c r="M113" s="314" t="s">
        <v>569</v>
      </c>
      <c r="N113" s="302" t="s">
        <v>570</v>
      </c>
      <c r="O113" s="318" t="s">
        <v>571</v>
      </c>
      <c r="P113" s="252" t="s">
        <v>529</v>
      </c>
      <c r="Q113" s="252" t="s">
        <v>570</v>
      </c>
      <c r="R113" s="316">
        <v>0.6</v>
      </c>
      <c r="S113" s="316">
        <v>0.6</v>
      </c>
      <c r="T113" s="253">
        <v>0.6</v>
      </c>
      <c r="U113" s="319" t="s">
        <v>529</v>
      </c>
      <c r="V113" s="319" t="s">
        <v>530</v>
      </c>
      <c r="W113" s="155"/>
      <c r="X113" s="74"/>
      <c r="Y113" s="74"/>
      <c r="Z113" s="74"/>
      <c r="AA113" s="74"/>
      <c r="AB113" s="74"/>
      <c r="AC113" s="74"/>
      <c r="AD113" s="74"/>
    </row>
    <row r="114" spans="1:30" ht="67.5" x14ac:dyDescent="0.2">
      <c r="A114" s="120" t="s">
        <v>87</v>
      </c>
      <c r="B114" s="277" t="s">
        <v>515</v>
      </c>
      <c r="C114" s="229" t="s">
        <v>516</v>
      </c>
      <c r="D114" s="296" t="s">
        <v>517</v>
      </c>
      <c r="E114" s="297" t="s">
        <v>550</v>
      </c>
      <c r="F114" s="155"/>
      <c r="G114" s="155"/>
      <c r="H114" s="155"/>
      <c r="I114" s="155"/>
      <c r="J114" s="155"/>
      <c r="K114" s="155" t="s">
        <v>519</v>
      </c>
      <c r="L114" s="155" t="s">
        <v>572</v>
      </c>
      <c r="M114" s="314" t="s">
        <v>573</v>
      </c>
      <c r="N114" s="308" t="s">
        <v>564</v>
      </c>
      <c r="O114" s="318" t="s">
        <v>572</v>
      </c>
      <c r="P114" s="123" t="s">
        <v>565</v>
      </c>
      <c r="Q114" s="254" t="s">
        <v>564</v>
      </c>
      <c r="R114" s="316">
        <v>0.6</v>
      </c>
      <c r="S114" s="316">
        <v>0.6</v>
      </c>
      <c r="T114" s="253">
        <v>0.6</v>
      </c>
      <c r="U114" s="319" t="s">
        <v>574</v>
      </c>
      <c r="V114" s="319" t="s">
        <v>575</v>
      </c>
      <c r="W114" s="155" t="s">
        <v>282</v>
      </c>
      <c r="X114" s="74"/>
      <c r="Y114" s="74"/>
      <c r="Z114" s="74"/>
      <c r="AA114" s="74"/>
      <c r="AB114" s="74"/>
      <c r="AC114" s="74"/>
      <c r="AD114" s="74"/>
    </row>
    <row r="115" spans="1:30" ht="56.25" x14ac:dyDescent="0.2">
      <c r="A115" s="120" t="s">
        <v>87</v>
      </c>
      <c r="B115" s="277" t="s">
        <v>515</v>
      </c>
      <c r="C115" s="229" t="s">
        <v>516</v>
      </c>
      <c r="D115" s="296" t="s">
        <v>517</v>
      </c>
      <c r="E115" s="297" t="s">
        <v>550</v>
      </c>
      <c r="F115" s="155"/>
      <c r="G115" s="155"/>
      <c r="H115" s="155"/>
      <c r="I115" s="155"/>
      <c r="J115" s="155"/>
      <c r="K115" s="155" t="s">
        <v>519</v>
      </c>
      <c r="L115" s="155" t="s">
        <v>576</v>
      </c>
      <c r="M115" s="314" t="s">
        <v>577</v>
      </c>
      <c r="N115" s="308" t="s">
        <v>578</v>
      </c>
      <c r="O115" s="318" t="s">
        <v>576</v>
      </c>
      <c r="P115" s="320" t="s">
        <v>579</v>
      </c>
      <c r="Q115" s="254" t="s">
        <v>578</v>
      </c>
      <c r="R115" s="316">
        <v>1</v>
      </c>
      <c r="S115" s="316">
        <v>1</v>
      </c>
      <c r="T115" s="253">
        <v>1</v>
      </c>
      <c r="U115" s="252" t="s">
        <v>580</v>
      </c>
      <c r="V115" s="252" t="s">
        <v>575</v>
      </c>
      <c r="W115" s="155" t="s">
        <v>282</v>
      </c>
      <c r="X115" s="74"/>
      <c r="Y115" s="74"/>
      <c r="Z115" s="74"/>
      <c r="AA115" s="74"/>
      <c r="AB115" s="74"/>
      <c r="AC115" s="74"/>
      <c r="AD115" s="74"/>
    </row>
    <row r="116" spans="1:30" ht="213.75" x14ac:dyDescent="0.2">
      <c r="A116" s="120" t="s">
        <v>87</v>
      </c>
      <c r="B116" s="277" t="s">
        <v>515</v>
      </c>
      <c r="C116" s="229" t="s">
        <v>516</v>
      </c>
      <c r="D116" s="296" t="s">
        <v>517</v>
      </c>
      <c r="E116" s="297" t="s">
        <v>550</v>
      </c>
      <c r="F116" s="155"/>
      <c r="G116" s="155"/>
      <c r="H116" s="155"/>
      <c r="I116" s="155"/>
      <c r="J116" s="155"/>
      <c r="K116" s="155" t="s">
        <v>519</v>
      </c>
      <c r="L116" s="155" t="s">
        <v>581</v>
      </c>
      <c r="M116" s="314" t="s">
        <v>582</v>
      </c>
      <c r="N116" s="255" t="s">
        <v>583</v>
      </c>
      <c r="O116" s="318" t="s">
        <v>581</v>
      </c>
      <c r="P116" s="254" t="s">
        <v>583</v>
      </c>
      <c r="Q116" s="254" t="s">
        <v>583</v>
      </c>
      <c r="R116" s="316">
        <v>1</v>
      </c>
      <c r="S116" s="316">
        <v>1</v>
      </c>
      <c r="T116" s="253">
        <v>1</v>
      </c>
      <c r="U116" s="252" t="s">
        <v>584</v>
      </c>
      <c r="V116" s="252" t="s">
        <v>575</v>
      </c>
      <c r="W116" s="155" t="s">
        <v>282</v>
      </c>
      <c r="X116" s="74"/>
      <c r="Y116" s="74"/>
      <c r="Z116" s="74"/>
      <c r="AA116" s="74"/>
      <c r="AB116" s="74"/>
      <c r="AC116" s="74"/>
      <c r="AD116" s="74"/>
    </row>
    <row r="117" spans="1:30" ht="12" thickBot="1" x14ac:dyDescent="0.25">
      <c r="A117" s="321"/>
      <c r="B117" s="322"/>
      <c r="C117" s="322"/>
      <c r="D117" s="322"/>
      <c r="E117" s="322"/>
      <c r="F117" s="322"/>
      <c r="G117" s="323"/>
      <c r="H117" s="323"/>
      <c r="I117" s="323"/>
      <c r="J117" s="323"/>
      <c r="K117" s="322"/>
      <c r="L117" s="322"/>
      <c r="M117" s="324"/>
      <c r="N117" s="325"/>
      <c r="O117" s="322"/>
      <c r="P117" s="322"/>
      <c r="Q117" s="324"/>
      <c r="R117" s="326"/>
      <c r="S117" s="322"/>
      <c r="T117" s="322"/>
      <c r="U117" s="327"/>
      <c r="V117" s="327"/>
      <c r="W117" s="327"/>
      <c r="X117" s="74"/>
      <c r="Y117" s="74"/>
      <c r="Z117" s="74"/>
      <c r="AA117" s="74"/>
      <c r="AB117" s="74"/>
      <c r="AC117" s="74"/>
      <c r="AD117" s="74"/>
    </row>
    <row r="118" spans="1:30" ht="34.5" thickBot="1" x14ac:dyDescent="0.25">
      <c r="A118" s="328" t="s">
        <v>87</v>
      </c>
      <c r="B118" s="329" t="s">
        <v>585</v>
      </c>
      <c r="C118" s="330" t="s">
        <v>586</v>
      </c>
      <c r="D118" s="331" t="s">
        <v>136</v>
      </c>
      <c r="E118" s="332" t="s">
        <v>587</v>
      </c>
      <c r="F118" s="333">
        <v>4138087.51</v>
      </c>
      <c r="G118" s="334"/>
      <c r="H118" s="334"/>
      <c r="I118" s="334"/>
      <c r="J118" s="334"/>
      <c r="K118" s="335" t="s">
        <v>92</v>
      </c>
      <c r="L118" s="336" t="s">
        <v>27</v>
      </c>
      <c r="M118" s="337" t="s">
        <v>588</v>
      </c>
      <c r="N118" s="338" t="s">
        <v>589</v>
      </c>
      <c r="O118" s="335" t="s">
        <v>27</v>
      </c>
      <c r="P118" s="336" t="s">
        <v>109</v>
      </c>
      <c r="Q118" s="337" t="s">
        <v>590</v>
      </c>
      <c r="R118" s="339" t="s">
        <v>591</v>
      </c>
      <c r="S118" s="339" t="s">
        <v>591</v>
      </c>
      <c r="T118" s="340">
        <v>88.9</v>
      </c>
      <c r="U118" s="335">
        <v>427</v>
      </c>
      <c r="V118" s="335">
        <v>480</v>
      </c>
      <c r="W118" s="330" t="s">
        <v>97</v>
      </c>
      <c r="X118" s="74"/>
      <c r="Y118" s="74"/>
      <c r="Z118" s="74"/>
      <c r="AA118" s="74"/>
      <c r="AB118" s="74"/>
      <c r="AC118" s="74"/>
      <c r="AD118" s="74"/>
    </row>
    <row r="119" spans="1:30" ht="36.75" thickBot="1" x14ac:dyDescent="0.25">
      <c r="A119" s="341" t="s">
        <v>87</v>
      </c>
      <c r="B119" s="342" t="s">
        <v>585</v>
      </c>
      <c r="C119" s="343" t="s">
        <v>586</v>
      </c>
      <c r="D119" s="344" t="s">
        <v>136</v>
      </c>
      <c r="E119" s="345" t="s">
        <v>587</v>
      </c>
      <c r="F119" s="346"/>
      <c r="G119" s="347"/>
      <c r="H119" s="347"/>
      <c r="I119" s="347"/>
      <c r="J119" s="347"/>
      <c r="K119" s="346" t="s">
        <v>92</v>
      </c>
      <c r="L119" s="348" t="s">
        <v>98</v>
      </c>
      <c r="M119" s="349" t="s">
        <v>592</v>
      </c>
      <c r="N119" s="350" t="s">
        <v>593</v>
      </c>
      <c r="O119" s="346" t="s">
        <v>98</v>
      </c>
      <c r="P119" s="348" t="s">
        <v>95</v>
      </c>
      <c r="Q119" s="349" t="s">
        <v>594</v>
      </c>
      <c r="R119" s="351" t="s">
        <v>595</v>
      </c>
      <c r="S119" s="351" t="s">
        <v>595</v>
      </c>
      <c r="T119" s="352">
        <v>1</v>
      </c>
      <c r="U119" s="346" t="s">
        <v>96</v>
      </c>
      <c r="V119" s="346" t="s">
        <v>96</v>
      </c>
      <c r="W119" s="343" t="s">
        <v>596</v>
      </c>
      <c r="X119" s="74"/>
      <c r="Y119" s="74"/>
      <c r="Z119" s="74"/>
      <c r="AA119" s="74"/>
      <c r="AB119" s="74"/>
      <c r="AC119" s="74"/>
      <c r="AD119" s="74"/>
    </row>
    <row r="120" spans="1:30" ht="24.75" thickBot="1" x14ac:dyDescent="0.25">
      <c r="A120" s="341" t="s">
        <v>87</v>
      </c>
      <c r="B120" s="342" t="s">
        <v>585</v>
      </c>
      <c r="C120" s="343" t="s">
        <v>586</v>
      </c>
      <c r="D120" s="344" t="s">
        <v>136</v>
      </c>
      <c r="E120" s="345" t="s">
        <v>587</v>
      </c>
      <c r="F120" s="346"/>
      <c r="G120" s="347"/>
      <c r="H120" s="347"/>
      <c r="I120" s="347"/>
      <c r="J120" s="347"/>
      <c r="K120" s="346" t="s">
        <v>92</v>
      </c>
      <c r="L120" s="348" t="s">
        <v>102</v>
      </c>
      <c r="M120" s="349" t="s">
        <v>597</v>
      </c>
      <c r="N120" s="350" t="s">
        <v>598</v>
      </c>
      <c r="O120" s="346" t="s">
        <v>102</v>
      </c>
      <c r="P120" s="348" t="s">
        <v>109</v>
      </c>
      <c r="Q120" s="349" t="s">
        <v>599</v>
      </c>
      <c r="R120" s="353" t="s">
        <v>600</v>
      </c>
      <c r="S120" s="353" t="s">
        <v>600</v>
      </c>
      <c r="T120" s="354">
        <v>0.97399999999999998</v>
      </c>
      <c r="U120" s="346">
        <v>335</v>
      </c>
      <c r="V120" s="346">
        <v>344</v>
      </c>
      <c r="W120" s="343" t="s">
        <v>97</v>
      </c>
      <c r="X120" s="74"/>
      <c r="Y120" s="74"/>
      <c r="Z120" s="74"/>
      <c r="AA120" s="74"/>
      <c r="AB120" s="74"/>
      <c r="AC120" s="74"/>
      <c r="AD120" s="74"/>
    </row>
    <row r="121" spans="1:30" ht="24.75" thickBot="1" x14ac:dyDescent="0.25">
      <c r="A121" s="341" t="s">
        <v>87</v>
      </c>
      <c r="B121" s="342" t="s">
        <v>585</v>
      </c>
      <c r="C121" s="343" t="s">
        <v>586</v>
      </c>
      <c r="D121" s="344" t="s">
        <v>136</v>
      </c>
      <c r="E121" s="345" t="s">
        <v>587</v>
      </c>
      <c r="F121" s="346"/>
      <c r="G121" s="347"/>
      <c r="H121" s="347"/>
      <c r="I121" s="347"/>
      <c r="J121" s="347"/>
      <c r="K121" s="346" t="s">
        <v>92</v>
      </c>
      <c r="L121" s="348" t="s">
        <v>153</v>
      </c>
      <c r="M121" s="349" t="s">
        <v>601</v>
      </c>
      <c r="N121" s="350" t="s">
        <v>602</v>
      </c>
      <c r="O121" s="346" t="s">
        <v>153</v>
      </c>
      <c r="P121" s="348" t="s">
        <v>101</v>
      </c>
      <c r="Q121" s="349" t="s">
        <v>603</v>
      </c>
      <c r="R121" s="355" t="s">
        <v>604</v>
      </c>
      <c r="S121" s="355" t="s">
        <v>604</v>
      </c>
      <c r="T121" s="356">
        <v>8.4000000000000003E-4</v>
      </c>
      <c r="U121" s="357">
        <v>4089994</v>
      </c>
      <c r="V121" s="357">
        <v>4086554</v>
      </c>
      <c r="W121" s="343" t="s">
        <v>97</v>
      </c>
      <c r="X121" s="74"/>
      <c r="Y121" s="74"/>
      <c r="Z121" s="74"/>
      <c r="AA121" s="74"/>
      <c r="AB121" s="74"/>
      <c r="AC121" s="74"/>
      <c r="AD121" s="74"/>
    </row>
    <row r="122" spans="1:30" ht="36.75" thickBot="1" x14ac:dyDescent="0.25">
      <c r="A122" s="341" t="s">
        <v>87</v>
      </c>
      <c r="B122" s="342" t="s">
        <v>585</v>
      </c>
      <c r="C122" s="343" t="s">
        <v>586</v>
      </c>
      <c r="D122" s="344" t="s">
        <v>136</v>
      </c>
      <c r="E122" s="345" t="s">
        <v>587</v>
      </c>
      <c r="F122" s="346"/>
      <c r="G122" s="347"/>
      <c r="H122" s="347"/>
      <c r="I122" s="347"/>
      <c r="J122" s="347"/>
      <c r="K122" s="346" t="s">
        <v>92</v>
      </c>
      <c r="L122" s="348" t="s">
        <v>159</v>
      </c>
      <c r="M122" s="349" t="s">
        <v>605</v>
      </c>
      <c r="N122" s="350" t="s">
        <v>606</v>
      </c>
      <c r="O122" s="346" t="s">
        <v>159</v>
      </c>
      <c r="P122" s="348" t="s">
        <v>109</v>
      </c>
      <c r="Q122" s="349" t="s">
        <v>607</v>
      </c>
      <c r="R122" s="353" t="s">
        <v>608</v>
      </c>
      <c r="S122" s="353" t="s">
        <v>608</v>
      </c>
      <c r="T122" s="354">
        <v>0.995</v>
      </c>
      <c r="U122" s="346" t="s">
        <v>96</v>
      </c>
      <c r="V122" s="346" t="s">
        <v>96</v>
      </c>
      <c r="W122" s="343" t="s">
        <v>97</v>
      </c>
      <c r="X122" s="74"/>
      <c r="Y122" s="74"/>
      <c r="Z122" s="74"/>
      <c r="AA122" s="74"/>
      <c r="AB122" s="74"/>
      <c r="AC122" s="74"/>
      <c r="AD122" s="74"/>
    </row>
    <row r="123" spans="1:30" x14ac:dyDescent="0.2">
      <c r="A123" s="321"/>
      <c r="B123" s="322"/>
      <c r="C123" s="322"/>
      <c r="D123" s="322"/>
      <c r="E123" s="322"/>
      <c r="F123" s="322"/>
      <c r="G123" s="323"/>
      <c r="H123" s="323"/>
      <c r="I123" s="323"/>
      <c r="J123" s="323"/>
      <c r="K123" s="322"/>
      <c r="L123" s="322"/>
      <c r="M123" s="324"/>
      <c r="N123" s="325"/>
      <c r="O123" s="322"/>
      <c r="P123" s="322"/>
      <c r="Q123" s="324"/>
      <c r="R123" s="326"/>
      <c r="S123" s="322"/>
      <c r="T123" s="322"/>
      <c r="U123" s="327"/>
      <c r="V123" s="327"/>
      <c r="W123" s="327"/>
      <c r="X123" s="74"/>
      <c r="Y123" s="74"/>
      <c r="Z123" s="74"/>
      <c r="AA123" s="74"/>
      <c r="AB123" s="74"/>
      <c r="AC123" s="74"/>
      <c r="AD123" s="74"/>
    </row>
    <row r="124" spans="1:30" ht="75" x14ac:dyDescent="0.25">
      <c r="A124" s="120" t="s">
        <v>609</v>
      </c>
      <c r="B124" s="261" t="s">
        <v>610</v>
      </c>
      <c r="C124" s="358" t="s">
        <v>611</v>
      </c>
      <c r="D124" s="196" t="s">
        <v>612</v>
      </c>
      <c r="E124" s="359" t="s">
        <v>613</v>
      </c>
      <c r="F124" s="567">
        <v>61526308</v>
      </c>
      <c r="G124" s="567">
        <v>129570358.45</v>
      </c>
      <c r="H124" s="567">
        <v>103634727.53</v>
      </c>
      <c r="I124" s="567">
        <v>103634727.53</v>
      </c>
      <c r="J124" s="567">
        <v>103634727.53</v>
      </c>
      <c r="K124" s="196" t="s">
        <v>92</v>
      </c>
      <c r="L124" s="126" t="s">
        <v>27</v>
      </c>
      <c r="M124" s="360" t="s">
        <v>614</v>
      </c>
      <c r="N124" s="361" t="s">
        <v>615</v>
      </c>
      <c r="O124" s="126" t="s">
        <v>27</v>
      </c>
      <c r="P124" s="362" t="s">
        <v>109</v>
      </c>
      <c r="Q124" s="362" t="s">
        <v>615</v>
      </c>
      <c r="R124" s="363">
        <v>1</v>
      </c>
      <c r="S124" s="361" t="s">
        <v>96</v>
      </c>
      <c r="T124" s="364">
        <v>1</v>
      </c>
      <c r="U124" s="261" t="s">
        <v>96</v>
      </c>
      <c r="V124" s="261" t="s">
        <v>96</v>
      </c>
      <c r="W124" s="361" t="s">
        <v>616</v>
      </c>
      <c r="X124" s="74"/>
      <c r="Y124" s="74"/>
      <c r="Z124" s="74"/>
      <c r="AA124" s="74"/>
      <c r="AB124" s="74"/>
      <c r="AC124" s="74"/>
      <c r="AD124" s="74"/>
    </row>
    <row r="125" spans="1:30" ht="75" x14ac:dyDescent="0.25">
      <c r="A125" s="120" t="s">
        <v>609</v>
      </c>
      <c r="B125" s="261" t="s">
        <v>610</v>
      </c>
      <c r="C125" s="358" t="s">
        <v>611</v>
      </c>
      <c r="D125" s="196" t="s">
        <v>612</v>
      </c>
      <c r="E125" s="359" t="s">
        <v>613</v>
      </c>
      <c r="F125" s="261"/>
      <c r="G125" s="261"/>
      <c r="H125" s="261"/>
      <c r="I125" s="261"/>
      <c r="J125" s="261"/>
      <c r="K125" s="196" t="s">
        <v>92</v>
      </c>
      <c r="L125" s="126" t="s">
        <v>28</v>
      </c>
      <c r="M125" s="360" t="s">
        <v>617</v>
      </c>
      <c r="N125" s="361" t="s">
        <v>618</v>
      </c>
      <c r="O125" s="126" t="s">
        <v>28</v>
      </c>
      <c r="P125" s="362" t="s">
        <v>109</v>
      </c>
      <c r="Q125" s="362" t="s">
        <v>618</v>
      </c>
      <c r="R125" s="363">
        <v>1</v>
      </c>
      <c r="S125" s="361" t="s">
        <v>96</v>
      </c>
      <c r="T125" s="364">
        <v>1</v>
      </c>
      <c r="U125" s="261" t="s">
        <v>96</v>
      </c>
      <c r="V125" s="261" t="s">
        <v>96</v>
      </c>
      <c r="W125" s="361" t="s">
        <v>619</v>
      </c>
      <c r="X125" s="74"/>
      <c r="Y125" s="74"/>
      <c r="Z125" s="74"/>
      <c r="AA125" s="74"/>
      <c r="AB125" s="74"/>
      <c r="AC125" s="74"/>
      <c r="AD125" s="74"/>
    </row>
    <row r="126" spans="1:30" ht="75" x14ac:dyDescent="0.25">
      <c r="A126" s="120" t="s">
        <v>609</v>
      </c>
      <c r="B126" s="261" t="s">
        <v>610</v>
      </c>
      <c r="C126" s="358" t="s">
        <v>611</v>
      </c>
      <c r="D126" s="196" t="s">
        <v>612</v>
      </c>
      <c r="E126" s="359" t="s">
        <v>613</v>
      </c>
      <c r="F126" s="261"/>
      <c r="G126" s="261"/>
      <c r="H126" s="261"/>
      <c r="I126" s="261"/>
      <c r="J126" s="261"/>
      <c r="K126" s="196" t="s">
        <v>92</v>
      </c>
      <c r="L126" s="126" t="s">
        <v>102</v>
      </c>
      <c r="M126" s="360" t="s">
        <v>620</v>
      </c>
      <c r="N126" s="361" t="s">
        <v>621</v>
      </c>
      <c r="O126" s="126" t="s">
        <v>102</v>
      </c>
      <c r="P126" s="362" t="s">
        <v>109</v>
      </c>
      <c r="Q126" s="362" t="s">
        <v>621</v>
      </c>
      <c r="R126" s="363">
        <v>1</v>
      </c>
      <c r="S126" s="361" t="s">
        <v>96</v>
      </c>
      <c r="T126" s="364">
        <v>1</v>
      </c>
      <c r="U126" s="261" t="s">
        <v>96</v>
      </c>
      <c r="V126" s="261" t="s">
        <v>96</v>
      </c>
      <c r="W126" s="361" t="s">
        <v>619</v>
      </c>
      <c r="X126" s="74"/>
      <c r="Y126" s="74"/>
      <c r="Z126" s="74"/>
      <c r="AA126" s="74"/>
      <c r="AB126" s="74"/>
      <c r="AC126" s="74"/>
      <c r="AD126" s="74"/>
    </row>
    <row r="127" spans="1:30" ht="75" x14ac:dyDescent="0.25">
      <c r="A127" s="120" t="s">
        <v>609</v>
      </c>
      <c r="B127" s="261" t="s">
        <v>610</v>
      </c>
      <c r="C127" s="358" t="s">
        <v>611</v>
      </c>
      <c r="D127" s="196" t="s">
        <v>612</v>
      </c>
      <c r="E127" s="359" t="s">
        <v>613</v>
      </c>
      <c r="F127" s="261"/>
      <c r="G127" s="261"/>
      <c r="H127" s="261"/>
      <c r="I127" s="261"/>
      <c r="J127" s="261"/>
      <c r="K127" s="196" t="s">
        <v>92</v>
      </c>
      <c r="L127" s="126" t="s">
        <v>106</v>
      </c>
      <c r="M127" s="360" t="s">
        <v>622</v>
      </c>
      <c r="N127" s="361" t="s">
        <v>623</v>
      </c>
      <c r="O127" s="126" t="s">
        <v>106</v>
      </c>
      <c r="P127" s="362" t="s">
        <v>109</v>
      </c>
      <c r="Q127" s="362" t="s">
        <v>623</v>
      </c>
      <c r="R127" s="363">
        <v>1</v>
      </c>
      <c r="S127" s="361" t="s">
        <v>96</v>
      </c>
      <c r="T127" s="364">
        <v>0.9</v>
      </c>
      <c r="U127" s="261" t="s">
        <v>96</v>
      </c>
      <c r="V127" s="261" t="s">
        <v>96</v>
      </c>
      <c r="W127" s="361" t="s">
        <v>624</v>
      </c>
      <c r="X127" s="74"/>
      <c r="Y127" s="74"/>
      <c r="Z127" s="74"/>
      <c r="AA127" s="74"/>
      <c r="AB127" s="74"/>
      <c r="AC127" s="74"/>
      <c r="AD127" s="74"/>
    </row>
    <row r="128" spans="1:30" ht="75" x14ac:dyDescent="0.25">
      <c r="A128" s="120" t="s">
        <v>609</v>
      </c>
      <c r="B128" s="261" t="s">
        <v>610</v>
      </c>
      <c r="C128" s="358" t="s">
        <v>611</v>
      </c>
      <c r="D128" s="196" t="s">
        <v>612</v>
      </c>
      <c r="E128" s="359" t="s">
        <v>613</v>
      </c>
      <c r="F128" s="261"/>
      <c r="G128" s="261"/>
      <c r="H128" s="261"/>
      <c r="I128" s="261"/>
      <c r="J128" s="261"/>
      <c r="K128" s="196" t="s">
        <v>92</v>
      </c>
      <c r="L128" s="126" t="s">
        <v>321</v>
      </c>
      <c r="M128" s="360" t="s">
        <v>625</v>
      </c>
      <c r="N128" s="361" t="s">
        <v>626</v>
      </c>
      <c r="O128" s="126" t="s">
        <v>321</v>
      </c>
      <c r="P128" s="362" t="s">
        <v>109</v>
      </c>
      <c r="Q128" s="362" t="s">
        <v>626</v>
      </c>
      <c r="R128" s="363">
        <v>1</v>
      </c>
      <c r="S128" s="361" t="s">
        <v>96</v>
      </c>
      <c r="T128" s="364">
        <v>1</v>
      </c>
      <c r="U128" s="261" t="s">
        <v>96</v>
      </c>
      <c r="V128" s="261" t="s">
        <v>96</v>
      </c>
      <c r="W128" s="361" t="s">
        <v>627</v>
      </c>
      <c r="X128" s="74"/>
      <c r="Y128" s="74"/>
      <c r="Z128" s="74"/>
      <c r="AA128" s="74"/>
      <c r="AB128" s="74"/>
      <c r="AC128" s="74"/>
      <c r="AD128" s="74"/>
    </row>
    <row r="129" spans="1:30" ht="75" x14ac:dyDescent="0.25">
      <c r="A129" s="120" t="s">
        <v>609</v>
      </c>
      <c r="B129" s="261" t="s">
        <v>610</v>
      </c>
      <c r="C129" s="358" t="s">
        <v>611</v>
      </c>
      <c r="D129" s="196" t="s">
        <v>612</v>
      </c>
      <c r="E129" s="359" t="s">
        <v>613</v>
      </c>
      <c r="F129" s="261"/>
      <c r="G129" s="261"/>
      <c r="H129" s="261"/>
      <c r="I129" s="261"/>
      <c r="J129" s="261"/>
      <c r="K129" s="196" t="s">
        <v>92</v>
      </c>
      <c r="L129" s="126" t="s">
        <v>106</v>
      </c>
      <c r="M129" s="360" t="s">
        <v>628</v>
      </c>
      <c r="N129" s="361" t="s">
        <v>629</v>
      </c>
      <c r="O129" s="126" t="s">
        <v>106</v>
      </c>
      <c r="P129" s="362" t="s">
        <v>109</v>
      </c>
      <c r="Q129" s="362" t="s">
        <v>629</v>
      </c>
      <c r="R129" s="363">
        <v>0.9</v>
      </c>
      <c r="S129" s="361" t="s">
        <v>96</v>
      </c>
      <c r="T129" s="364">
        <v>1</v>
      </c>
      <c r="U129" s="261" t="s">
        <v>96</v>
      </c>
      <c r="V129" s="261" t="s">
        <v>96</v>
      </c>
      <c r="W129" s="361" t="s">
        <v>630</v>
      </c>
      <c r="X129" s="74"/>
      <c r="Y129" s="74"/>
      <c r="Z129" s="74"/>
      <c r="AA129" s="74"/>
      <c r="AB129" s="74"/>
      <c r="AC129" s="74"/>
      <c r="AD129" s="74"/>
    </row>
    <row r="130" spans="1:30" ht="75" x14ac:dyDescent="0.25">
      <c r="A130" s="120" t="s">
        <v>609</v>
      </c>
      <c r="B130" s="261" t="s">
        <v>610</v>
      </c>
      <c r="C130" s="358" t="s">
        <v>611</v>
      </c>
      <c r="D130" s="196" t="s">
        <v>612</v>
      </c>
      <c r="E130" s="359" t="s">
        <v>613</v>
      </c>
      <c r="F130" s="261"/>
      <c r="G130" s="261"/>
      <c r="H130" s="261"/>
      <c r="I130" s="261"/>
      <c r="J130" s="261"/>
      <c r="K130" s="196" t="s">
        <v>92</v>
      </c>
      <c r="L130" s="126" t="s">
        <v>125</v>
      </c>
      <c r="M130" s="360" t="s">
        <v>631</v>
      </c>
      <c r="N130" s="361" t="s">
        <v>632</v>
      </c>
      <c r="O130" s="126" t="s">
        <v>125</v>
      </c>
      <c r="P130" s="362" t="s">
        <v>109</v>
      </c>
      <c r="Q130" s="362" t="s">
        <v>632</v>
      </c>
      <c r="R130" s="363">
        <v>1</v>
      </c>
      <c r="S130" s="361" t="s">
        <v>96</v>
      </c>
      <c r="T130" s="364">
        <v>1</v>
      </c>
      <c r="U130" s="261" t="s">
        <v>96</v>
      </c>
      <c r="V130" s="261" t="s">
        <v>96</v>
      </c>
      <c r="W130" s="361" t="s">
        <v>633</v>
      </c>
      <c r="X130" s="74"/>
      <c r="Y130" s="74"/>
      <c r="Z130" s="74"/>
      <c r="AA130" s="74"/>
      <c r="AB130" s="74"/>
      <c r="AC130" s="74"/>
      <c r="AD130" s="74"/>
    </row>
    <row r="131" spans="1:30" ht="75" x14ac:dyDescent="0.25">
      <c r="A131" s="120" t="s">
        <v>609</v>
      </c>
      <c r="B131" s="261" t="s">
        <v>610</v>
      </c>
      <c r="C131" s="358" t="s">
        <v>611</v>
      </c>
      <c r="D131" s="196" t="s">
        <v>612</v>
      </c>
      <c r="E131" s="359" t="s">
        <v>613</v>
      </c>
      <c r="F131" s="261"/>
      <c r="G131" s="261"/>
      <c r="H131" s="261"/>
      <c r="I131" s="261"/>
      <c r="J131" s="261"/>
      <c r="K131" s="196" t="s">
        <v>92</v>
      </c>
      <c r="L131" s="126" t="s">
        <v>106</v>
      </c>
      <c r="M131" s="360" t="s">
        <v>634</v>
      </c>
      <c r="N131" s="361" t="s">
        <v>635</v>
      </c>
      <c r="O131" s="126" t="s">
        <v>106</v>
      </c>
      <c r="P131" s="362" t="s">
        <v>109</v>
      </c>
      <c r="Q131" s="362" t="s">
        <v>635</v>
      </c>
      <c r="R131" s="363">
        <v>0.8</v>
      </c>
      <c r="S131" s="361" t="s">
        <v>96</v>
      </c>
      <c r="T131" s="364">
        <v>1</v>
      </c>
      <c r="U131" s="261" t="s">
        <v>96</v>
      </c>
      <c r="V131" s="261" t="s">
        <v>96</v>
      </c>
      <c r="W131" s="361" t="s">
        <v>636</v>
      </c>
      <c r="X131" s="74"/>
      <c r="Y131" s="74"/>
      <c r="Z131" s="74"/>
      <c r="AA131" s="74"/>
      <c r="AB131" s="74"/>
      <c r="AC131" s="74"/>
      <c r="AD131" s="74"/>
    </row>
    <row r="132" spans="1:30" ht="75" x14ac:dyDescent="0.25">
      <c r="A132" s="120" t="s">
        <v>609</v>
      </c>
      <c r="B132" s="261" t="s">
        <v>610</v>
      </c>
      <c r="C132" s="358" t="s">
        <v>611</v>
      </c>
      <c r="D132" s="196" t="s">
        <v>612</v>
      </c>
      <c r="E132" s="359" t="s">
        <v>613</v>
      </c>
      <c r="F132" s="261"/>
      <c r="G132" s="261"/>
      <c r="H132" s="261"/>
      <c r="I132" s="261"/>
      <c r="J132" s="261"/>
      <c r="K132" s="196" t="s">
        <v>92</v>
      </c>
      <c r="L132" s="126" t="s">
        <v>200</v>
      </c>
      <c r="M132" s="360" t="s">
        <v>631</v>
      </c>
      <c r="N132" s="361" t="s">
        <v>632</v>
      </c>
      <c r="O132" s="126" t="s">
        <v>200</v>
      </c>
      <c r="P132" s="362" t="s">
        <v>109</v>
      </c>
      <c r="Q132" s="362" t="s">
        <v>632</v>
      </c>
      <c r="R132" s="363">
        <v>0.8</v>
      </c>
      <c r="S132" s="361" t="s">
        <v>96</v>
      </c>
      <c r="T132" s="364">
        <v>1</v>
      </c>
      <c r="U132" s="261" t="s">
        <v>96</v>
      </c>
      <c r="V132" s="261" t="s">
        <v>96</v>
      </c>
      <c r="W132" s="361" t="s">
        <v>637</v>
      </c>
      <c r="X132" s="74"/>
      <c r="Y132" s="74"/>
      <c r="Z132" s="74"/>
      <c r="AA132" s="74"/>
      <c r="AB132" s="74"/>
      <c r="AC132" s="74"/>
      <c r="AD132" s="74"/>
    </row>
    <row r="133" spans="1:30" ht="75" x14ac:dyDescent="0.25">
      <c r="A133" s="120" t="s">
        <v>609</v>
      </c>
      <c r="B133" s="261" t="s">
        <v>610</v>
      </c>
      <c r="C133" s="358" t="s">
        <v>611</v>
      </c>
      <c r="D133" s="196" t="s">
        <v>612</v>
      </c>
      <c r="E133" s="359" t="s">
        <v>613</v>
      </c>
      <c r="F133" s="261"/>
      <c r="G133" s="261"/>
      <c r="H133" s="261"/>
      <c r="I133" s="261"/>
      <c r="J133" s="261"/>
      <c r="K133" s="196" t="s">
        <v>92</v>
      </c>
      <c r="L133" s="126" t="s">
        <v>222</v>
      </c>
      <c r="M133" s="360" t="s">
        <v>638</v>
      </c>
      <c r="N133" s="361" t="s">
        <v>639</v>
      </c>
      <c r="O133" s="126" t="s">
        <v>222</v>
      </c>
      <c r="P133" s="362" t="s">
        <v>640</v>
      </c>
      <c r="Q133" s="362" t="s">
        <v>639</v>
      </c>
      <c r="R133" s="363">
        <v>1</v>
      </c>
      <c r="S133" s="361" t="s">
        <v>96</v>
      </c>
      <c r="T133" s="364">
        <v>1</v>
      </c>
      <c r="U133" s="261" t="s">
        <v>96</v>
      </c>
      <c r="V133" s="261" t="s">
        <v>96</v>
      </c>
      <c r="W133" s="361" t="s">
        <v>641</v>
      </c>
      <c r="X133" s="74"/>
      <c r="Y133" s="74"/>
      <c r="Z133" s="74"/>
      <c r="AA133" s="74"/>
      <c r="AB133" s="74"/>
      <c r="AC133" s="74"/>
      <c r="AD133" s="74"/>
    </row>
    <row r="134" spans="1:30" ht="12" thickBot="1" x14ac:dyDescent="0.25">
      <c r="A134" s="321"/>
      <c r="B134" s="322"/>
      <c r="C134" s="322"/>
      <c r="D134" s="322"/>
      <c r="E134" s="322"/>
      <c r="F134" s="322"/>
      <c r="G134" s="323"/>
      <c r="H134" s="323"/>
      <c r="I134" s="323"/>
      <c r="J134" s="323"/>
      <c r="K134" s="322"/>
      <c r="L134" s="322"/>
      <c r="M134" s="324"/>
      <c r="N134" s="325"/>
      <c r="O134" s="322"/>
      <c r="P134" s="322"/>
      <c r="Q134" s="324"/>
      <c r="R134" s="326"/>
      <c r="S134" s="322"/>
      <c r="T134" s="322"/>
      <c r="U134" s="327"/>
      <c r="V134" s="327"/>
      <c r="W134" s="327"/>
      <c r="X134" s="74"/>
      <c r="Y134" s="74"/>
      <c r="Z134" s="74"/>
      <c r="AA134" s="74"/>
      <c r="AB134" s="74"/>
      <c r="AC134" s="74"/>
      <c r="AD134" s="74"/>
    </row>
    <row r="135" spans="1:30" ht="90.75" thickBot="1" x14ac:dyDescent="0.3">
      <c r="A135" s="83" t="s">
        <v>87</v>
      </c>
      <c r="B135" s="189" t="s">
        <v>642</v>
      </c>
      <c r="C135" s="365" t="s">
        <v>643</v>
      </c>
      <c r="D135" s="210" t="s">
        <v>644</v>
      </c>
      <c r="E135" s="366" t="s">
        <v>645</v>
      </c>
      <c r="F135" s="568">
        <v>4101944</v>
      </c>
      <c r="G135" s="568">
        <v>7491484.4100000001</v>
      </c>
      <c r="H135" s="568">
        <v>7491484.4100000001</v>
      </c>
      <c r="I135" s="568">
        <v>7491484.4100000001</v>
      </c>
      <c r="J135" s="568">
        <v>7491484.4100000001</v>
      </c>
      <c r="K135" s="210" t="s">
        <v>92</v>
      </c>
      <c r="L135" s="367" t="s">
        <v>27</v>
      </c>
      <c r="M135" s="368" t="s">
        <v>646</v>
      </c>
      <c r="N135" s="207" t="s">
        <v>647</v>
      </c>
      <c r="O135" s="367" t="s">
        <v>27</v>
      </c>
      <c r="P135" s="369" t="s">
        <v>109</v>
      </c>
      <c r="Q135" s="370" t="s">
        <v>648</v>
      </c>
      <c r="R135" s="371">
        <v>0.95</v>
      </c>
      <c r="S135" s="207" t="s">
        <v>649</v>
      </c>
      <c r="T135" s="372">
        <v>1</v>
      </c>
      <c r="U135" s="189" t="s">
        <v>96</v>
      </c>
      <c r="V135" s="189" t="s">
        <v>96</v>
      </c>
      <c r="W135" s="207" t="s">
        <v>650</v>
      </c>
      <c r="X135" s="74"/>
      <c r="Y135" s="74"/>
      <c r="Z135" s="74"/>
      <c r="AA135" s="74"/>
      <c r="AB135" s="74"/>
      <c r="AC135" s="74"/>
      <c r="AD135" s="74"/>
    </row>
    <row r="136" spans="1:30" ht="100.5" thickBot="1" x14ac:dyDescent="0.3">
      <c r="A136" s="83" t="s">
        <v>87</v>
      </c>
      <c r="B136" s="189" t="s">
        <v>642</v>
      </c>
      <c r="C136" s="365" t="s">
        <v>643</v>
      </c>
      <c r="D136" s="210" t="s">
        <v>644</v>
      </c>
      <c r="E136" s="366" t="s">
        <v>645</v>
      </c>
      <c r="F136" s="189"/>
      <c r="G136" s="189"/>
      <c r="H136" s="189"/>
      <c r="I136" s="189"/>
      <c r="J136" s="189"/>
      <c r="K136" s="210" t="s">
        <v>92</v>
      </c>
      <c r="L136" s="373" t="s">
        <v>98</v>
      </c>
      <c r="M136" s="374" t="s">
        <v>651</v>
      </c>
      <c r="N136" s="207" t="s">
        <v>652</v>
      </c>
      <c r="O136" s="373" t="s">
        <v>98</v>
      </c>
      <c r="P136" s="369" t="s">
        <v>109</v>
      </c>
      <c r="Q136" s="375" t="s">
        <v>653</v>
      </c>
      <c r="R136" s="376">
        <v>0.8</v>
      </c>
      <c r="S136" s="207" t="s">
        <v>654</v>
      </c>
      <c r="T136" s="372">
        <v>1</v>
      </c>
      <c r="U136" s="189" t="s">
        <v>96</v>
      </c>
      <c r="V136" s="189" t="s">
        <v>96</v>
      </c>
      <c r="W136" s="207" t="s">
        <v>655</v>
      </c>
      <c r="X136" s="74"/>
      <c r="Y136" s="74"/>
      <c r="Z136" s="74"/>
      <c r="AA136" s="74"/>
      <c r="AB136" s="74"/>
      <c r="AC136" s="74"/>
      <c r="AD136" s="74"/>
    </row>
    <row r="137" spans="1:30" ht="90.75" thickBot="1" x14ac:dyDescent="0.3">
      <c r="A137" s="83" t="s">
        <v>87</v>
      </c>
      <c r="B137" s="189" t="s">
        <v>642</v>
      </c>
      <c r="C137" s="365" t="s">
        <v>643</v>
      </c>
      <c r="D137" s="210" t="s">
        <v>644</v>
      </c>
      <c r="E137" s="366" t="s">
        <v>645</v>
      </c>
      <c r="F137" s="189"/>
      <c r="G137" s="377"/>
      <c r="H137" s="189"/>
      <c r="I137" s="189"/>
      <c r="J137" s="189"/>
      <c r="K137" s="210" t="s">
        <v>92</v>
      </c>
      <c r="L137" s="134" t="s">
        <v>102</v>
      </c>
      <c r="M137" s="378" t="s">
        <v>656</v>
      </c>
      <c r="N137" s="207" t="s">
        <v>657</v>
      </c>
      <c r="O137" s="134" t="s">
        <v>102</v>
      </c>
      <c r="P137" s="369" t="s">
        <v>658</v>
      </c>
      <c r="Q137" s="379" t="s">
        <v>659</v>
      </c>
      <c r="R137" s="380">
        <v>0.8</v>
      </c>
      <c r="S137" s="207" t="s">
        <v>660</v>
      </c>
      <c r="T137" s="372">
        <v>0.7</v>
      </c>
      <c r="U137" s="189" t="s">
        <v>96</v>
      </c>
      <c r="V137" s="189" t="s">
        <v>96</v>
      </c>
      <c r="W137" s="207" t="s">
        <v>661</v>
      </c>
      <c r="X137" s="74"/>
      <c r="Y137" s="74"/>
      <c r="Z137" s="74"/>
      <c r="AA137" s="74"/>
      <c r="AB137" s="74"/>
      <c r="AC137" s="74"/>
      <c r="AD137" s="74"/>
    </row>
    <row r="138" spans="1:30" ht="90.75" thickBot="1" x14ac:dyDescent="0.3">
      <c r="A138" s="83" t="s">
        <v>87</v>
      </c>
      <c r="B138" s="189" t="s">
        <v>642</v>
      </c>
      <c r="C138" s="365" t="s">
        <v>643</v>
      </c>
      <c r="D138" s="210" t="s">
        <v>644</v>
      </c>
      <c r="E138" s="366" t="s">
        <v>645</v>
      </c>
      <c r="F138" s="189"/>
      <c r="G138" s="189"/>
      <c r="H138" s="189"/>
      <c r="I138" s="189"/>
      <c r="J138" s="189"/>
      <c r="K138" s="210" t="s">
        <v>92</v>
      </c>
      <c r="L138" s="381" t="s">
        <v>106</v>
      </c>
      <c r="M138" s="382" t="s">
        <v>662</v>
      </c>
      <c r="N138" s="207" t="s">
        <v>663</v>
      </c>
      <c r="O138" s="381" t="s">
        <v>106</v>
      </c>
      <c r="P138" s="369" t="s">
        <v>109</v>
      </c>
      <c r="Q138" s="383" t="s">
        <v>664</v>
      </c>
      <c r="R138" s="384">
        <v>1</v>
      </c>
      <c r="S138" s="207" t="s">
        <v>665</v>
      </c>
      <c r="T138" s="372">
        <v>1</v>
      </c>
      <c r="U138" s="189" t="s">
        <v>96</v>
      </c>
      <c r="V138" s="189" t="s">
        <v>96</v>
      </c>
      <c r="W138" s="207" t="s">
        <v>666</v>
      </c>
      <c r="X138" s="74"/>
      <c r="Y138" s="74"/>
      <c r="Z138" s="74"/>
      <c r="AA138" s="74"/>
      <c r="AB138" s="74"/>
      <c r="AC138" s="74"/>
      <c r="AD138" s="74"/>
    </row>
    <row r="139" spans="1:30" ht="90.75" thickBot="1" x14ac:dyDescent="0.3">
      <c r="A139" s="83" t="s">
        <v>87</v>
      </c>
      <c r="B139" s="189" t="s">
        <v>642</v>
      </c>
      <c r="C139" s="365" t="s">
        <v>643</v>
      </c>
      <c r="D139" s="210" t="s">
        <v>644</v>
      </c>
      <c r="E139" s="366" t="s">
        <v>645</v>
      </c>
      <c r="F139" s="189"/>
      <c r="G139" s="189"/>
      <c r="H139" s="189"/>
      <c r="I139" s="189"/>
      <c r="J139" s="189"/>
      <c r="K139" s="210" t="s">
        <v>92</v>
      </c>
      <c r="L139" s="381" t="s">
        <v>110</v>
      </c>
      <c r="M139" s="382" t="s">
        <v>667</v>
      </c>
      <c r="N139" s="207" t="s">
        <v>668</v>
      </c>
      <c r="O139" s="381" t="s">
        <v>110</v>
      </c>
      <c r="P139" s="369" t="s">
        <v>109</v>
      </c>
      <c r="Q139" s="383" t="s">
        <v>669</v>
      </c>
      <c r="R139" s="385">
        <v>0.65</v>
      </c>
      <c r="S139" s="207" t="s">
        <v>670</v>
      </c>
      <c r="T139" s="372">
        <v>1</v>
      </c>
      <c r="U139" s="189" t="s">
        <v>96</v>
      </c>
      <c r="V139" s="189" t="s">
        <v>96</v>
      </c>
      <c r="W139" s="207" t="s">
        <v>671</v>
      </c>
      <c r="X139" s="74"/>
      <c r="Y139" s="74"/>
      <c r="Z139" s="74"/>
      <c r="AA139" s="74"/>
      <c r="AB139" s="74"/>
      <c r="AC139" s="74"/>
      <c r="AD139" s="74"/>
    </row>
    <row r="140" spans="1:30" ht="90.75" thickBot="1" x14ac:dyDescent="0.3">
      <c r="A140" s="83" t="s">
        <v>87</v>
      </c>
      <c r="B140" s="189" t="s">
        <v>642</v>
      </c>
      <c r="C140" s="365" t="s">
        <v>643</v>
      </c>
      <c r="D140" s="210" t="s">
        <v>644</v>
      </c>
      <c r="E140" s="366" t="s">
        <v>645</v>
      </c>
      <c r="F140" s="189"/>
      <c r="G140" s="189"/>
      <c r="H140" s="189"/>
      <c r="I140" s="189"/>
      <c r="J140" s="189"/>
      <c r="K140" s="210" t="s">
        <v>92</v>
      </c>
      <c r="L140" s="386" t="s">
        <v>116</v>
      </c>
      <c r="M140" s="387" t="s">
        <v>672</v>
      </c>
      <c r="N140" s="207" t="s">
        <v>673</v>
      </c>
      <c r="O140" s="386" t="s">
        <v>116</v>
      </c>
      <c r="P140" s="369" t="s">
        <v>109</v>
      </c>
      <c r="Q140" s="388" t="s">
        <v>674</v>
      </c>
      <c r="R140" s="250">
        <v>1</v>
      </c>
      <c r="S140" s="207" t="s">
        <v>675</v>
      </c>
      <c r="T140" s="372">
        <v>1</v>
      </c>
      <c r="U140" s="189" t="s">
        <v>96</v>
      </c>
      <c r="V140" s="189" t="s">
        <v>96</v>
      </c>
      <c r="W140" s="207" t="s">
        <v>676</v>
      </c>
      <c r="X140" s="74"/>
      <c r="Y140" s="74"/>
      <c r="Z140" s="74"/>
      <c r="AA140" s="74"/>
      <c r="AB140" s="74"/>
      <c r="AC140" s="74"/>
      <c r="AD140" s="74"/>
    </row>
    <row r="141" spans="1:30" ht="90.75" thickBot="1" x14ac:dyDescent="0.3">
      <c r="A141" s="83" t="s">
        <v>87</v>
      </c>
      <c r="B141" s="189" t="s">
        <v>642</v>
      </c>
      <c r="C141" s="365" t="s">
        <v>643</v>
      </c>
      <c r="D141" s="210" t="s">
        <v>644</v>
      </c>
      <c r="E141" s="366" t="s">
        <v>645</v>
      </c>
      <c r="F141" s="189"/>
      <c r="G141" s="189"/>
      <c r="H141" s="189"/>
      <c r="I141" s="189"/>
      <c r="J141" s="189"/>
      <c r="K141" s="210" t="s">
        <v>92</v>
      </c>
      <c r="L141" s="389" t="s">
        <v>106</v>
      </c>
      <c r="M141" s="387" t="s">
        <v>677</v>
      </c>
      <c r="N141" s="207" t="s">
        <v>678</v>
      </c>
      <c r="O141" s="389" t="s">
        <v>106</v>
      </c>
      <c r="P141" s="369" t="s">
        <v>109</v>
      </c>
      <c r="Q141" s="390" t="s">
        <v>679</v>
      </c>
      <c r="R141" s="391">
        <v>0.6</v>
      </c>
      <c r="S141" s="207" t="s">
        <v>680</v>
      </c>
      <c r="T141" s="372">
        <v>1</v>
      </c>
      <c r="U141" s="189" t="s">
        <v>96</v>
      </c>
      <c r="V141" s="189" t="s">
        <v>96</v>
      </c>
      <c r="W141" s="207" t="s">
        <v>681</v>
      </c>
      <c r="X141" s="74"/>
      <c r="Y141" s="74"/>
      <c r="Z141" s="74"/>
      <c r="AA141" s="74"/>
      <c r="AB141" s="74"/>
      <c r="AC141" s="74"/>
      <c r="AD141" s="74"/>
    </row>
    <row r="142" spans="1:30" ht="90.75" thickBot="1" x14ac:dyDescent="0.3">
      <c r="A142" s="83" t="s">
        <v>87</v>
      </c>
      <c r="B142" s="189" t="s">
        <v>682</v>
      </c>
      <c r="C142" s="365" t="s">
        <v>643</v>
      </c>
      <c r="D142" s="210" t="s">
        <v>683</v>
      </c>
      <c r="E142" s="366" t="s">
        <v>645</v>
      </c>
      <c r="F142" s="189"/>
      <c r="G142" s="189"/>
      <c r="H142" s="189"/>
      <c r="I142" s="189"/>
      <c r="J142" s="189"/>
      <c r="K142" s="210" t="s">
        <v>92</v>
      </c>
      <c r="L142" s="389" t="s">
        <v>110</v>
      </c>
      <c r="M142" s="387" t="s">
        <v>684</v>
      </c>
      <c r="N142" s="207" t="s">
        <v>685</v>
      </c>
      <c r="O142" s="389" t="s">
        <v>110</v>
      </c>
      <c r="P142" s="369" t="s">
        <v>686</v>
      </c>
      <c r="Q142" s="390" t="s">
        <v>687</v>
      </c>
      <c r="R142" s="391">
        <v>0.65</v>
      </c>
      <c r="S142" s="207" t="s">
        <v>680</v>
      </c>
      <c r="T142" s="372">
        <v>1</v>
      </c>
      <c r="U142" s="189" t="s">
        <v>96</v>
      </c>
      <c r="V142" s="189" t="s">
        <v>96</v>
      </c>
      <c r="W142" s="207" t="s">
        <v>688</v>
      </c>
      <c r="X142" s="74"/>
      <c r="Y142" s="74"/>
      <c r="Z142" s="74"/>
      <c r="AA142" s="74"/>
      <c r="AB142" s="74"/>
      <c r="AC142" s="74"/>
      <c r="AD142" s="74"/>
    </row>
    <row r="143" spans="1:30" ht="90.75" thickBot="1" x14ac:dyDescent="0.3">
      <c r="A143" s="83" t="s">
        <v>87</v>
      </c>
      <c r="B143" s="189" t="s">
        <v>642</v>
      </c>
      <c r="C143" s="365" t="s">
        <v>643</v>
      </c>
      <c r="D143" s="210" t="s">
        <v>644</v>
      </c>
      <c r="E143" s="366" t="s">
        <v>645</v>
      </c>
      <c r="F143" s="189"/>
      <c r="G143" s="189"/>
      <c r="H143" s="189"/>
      <c r="I143" s="189"/>
      <c r="J143" s="189"/>
      <c r="K143" s="210" t="s">
        <v>92</v>
      </c>
      <c r="L143" s="389" t="s">
        <v>110</v>
      </c>
      <c r="M143" s="392" t="s">
        <v>689</v>
      </c>
      <c r="N143" s="207" t="s">
        <v>690</v>
      </c>
      <c r="O143" s="389" t="s">
        <v>110</v>
      </c>
      <c r="P143" s="369" t="s">
        <v>109</v>
      </c>
      <c r="Q143" s="393" t="s">
        <v>691</v>
      </c>
      <c r="R143" s="394">
        <v>0.6</v>
      </c>
      <c r="S143" s="207" t="s">
        <v>692</v>
      </c>
      <c r="T143" s="372">
        <v>1</v>
      </c>
      <c r="U143" s="189" t="s">
        <v>96</v>
      </c>
      <c r="V143" s="189" t="s">
        <v>96</v>
      </c>
      <c r="W143" s="207" t="s">
        <v>693</v>
      </c>
      <c r="X143" s="74"/>
      <c r="Y143" s="74"/>
      <c r="Z143" s="74"/>
      <c r="AA143" s="74"/>
      <c r="AB143" s="74"/>
      <c r="AC143" s="74"/>
      <c r="AD143" s="74"/>
    </row>
    <row r="144" spans="1:30" ht="90.75" thickBot="1" x14ac:dyDescent="0.3">
      <c r="A144" s="83" t="s">
        <v>87</v>
      </c>
      <c r="B144" s="189" t="s">
        <v>642</v>
      </c>
      <c r="C144" s="365" t="s">
        <v>643</v>
      </c>
      <c r="D144" s="210" t="s">
        <v>644</v>
      </c>
      <c r="E144" s="366" t="s">
        <v>645</v>
      </c>
      <c r="F144" s="189"/>
      <c r="G144" s="189"/>
      <c r="H144" s="189"/>
      <c r="I144" s="189"/>
      <c r="J144" s="189"/>
      <c r="K144" s="210" t="s">
        <v>92</v>
      </c>
      <c r="L144" s="395" t="s">
        <v>125</v>
      </c>
      <c r="M144" s="396" t="s">
        <v>694</v>
      </c>
      <c r="N144" s="207" t="s">
        <v>695</v>
      </c>
      <c r="O144" s="395" t="s">
        <v>125</v>
      </c>
      <c r="P144" s="369" t="s">
        <v>105</v>
      </c>
      <c r="Q144" s="397" t="s">
        <v>696</v>
      </c>
      <c r="R144" s="398">
        <v>0.55000000000000004</v>
      </c>
      <c r="S144" s="207" t="s">
        <v>697</v>
      </c>
      <c r="T144" s="372">
        <v>1</v>
      </c>
      <c r="U144" s="189" t="s">
        <v>96</v>
      </c>
      <c r="V144" s="189" t="s">
        <v>96</v>
      </c>
      <c r="W144" s="207" t="s">
        <v>698</v>
      </c>
      <c r="X144" s="74"/>
      <c r="Y144" s="74"/>
      <c r="Z144" s="74"/>
      <c r="AA144" s="74"/>
      <c r="AB144" s="74"/>
      <c r="AC144" s="74"/>
      <c r="AD144" s="74"/>
    </row>
    <row r="145" spans="1:30" ht="90" x14ac:dyDescent="0.25">
      <c r="A145" s="399" t="s">
        <v>87</v>
      </c>
      <c r="B145" s="400" t="s">
        <v>642</v>
      </c>
      <c r="C145" s="401" t="s">
        <v>643</v>
      </c>
      <c r="D145" s="402" t="s">
        <v>644</v>
      </c>
      <c r="E145" s="403" t="s">
        <v>645</v>
      </c>
      <c r="F145" s="400"/>
      <c r="G145" s="400"/>
      <c r="H145" s="400"/>
      <c r="I145" s="400"/>
      <c r="J145" s="400"/>
      <c r="K145" s="402" t="s">
        <v>92</v>
      </c>
      <c r="L145" s="404" t="s">
        <v>106</v>
      </c>
      <c r="M145" s="405" t="s">
        <v>699</v>
      </c>
      <c r="N145" s="406" t="s">
        <v>700</v>
      </c>
      <c r="O145" s="404" t="s">
        <v>106</v>
      </c>
      <c r="P145" s="407" t="s">
        <v>109</v>
      </c>
      <c r="Q145" s="408" t="s">
        <v>701</v>
      </c>
      <c r="R145" s="409">
        <v>1</v>
      </c>
      <c r="S145" s="406" t="s">
        <v>702</v>
      </c>
      <c r="T145" s="410">
        <v>0.5</v>
      </c>
      <c r="U145" s="400" t="s">
        <v>96</v>
      </c>
      <c r="V145" s="400" t="s">
        <v>96</v>
      </c>
      <c r="W145" s="406" t="s">
        <v>703</v>
      </c>
      <c r="X145" s="74"/>
      <c r="Y145" s="74"/>
      <c r="Z145" s="74"/>
      <c r="AA145" s="74"/>
      <c r="AB145" s="74"/>
      <c r="AC145" s="74"/>
      <c r="AD145" s="74"/>
    </row>
    <row r="146" spans="1:30" ht="90" x14ac:dyDescent="0.25">
      <c r="A146" s="83" t="s">
        <v>87</v>
      </c>
      <c r="B146" s="189" t="s">
        <v>642</v>
      </c>
      <c r="C146" s="365" t="s">
        <v>643</v>
      </c>
      <c r="D146" s="210" t="s">
        <v>644</v>
      </c>
      <c r="E146" s="366" t="s">
        <v>645</v>
      </c>
      <c r="F146" s="189"/>
      <c r="G146" s="189"/>
      <c r="H146" s="189"/>
      <c r="I146" s="189"/>
      <c r="J146" s="189"/>
      <c r="K146" s="210" t="s">
        <v>92</v>
      </c>
      <c r="L146" s="126" t="s">
        <v>110</v>
      </c>
      <c r="M146" s="368" t="s">
        <v>704</v>
      </c>
      <c r="N146" s="207" t="s">
        <v>705</v>
      </c>
      <c r="O146" s="126" t="s">
        <v>110</v>
      </c>
      <c r="P146" s="362" t="s">
        <v>640</v>
      </c>
      <c r="Q146" s="67" t="s">
        <v>706</v>
      </c>
      <c r="R146" s="411">
        <v>0.95</v>
      </c>
      <c r="S146" s="207" t="s">
        <v>707</v>
      </c>
      <c r="T146" s="372">
        <v>0.8</v>
      </c>
      <c r="U146" s="189" t="s">
        <v>96</v>
      </c>
      <c r="V146" s="189" t="s">
        <v>96</v>
      </c>
      <c r="W146" s="207" t="s">
        <v>708</v>
      </c>
      <c r="X146" s="74"/>
      <c r="Y146" s="74"/>
      <c r="Z146" s="74"/>
      <c r="AA146" s="74"/>
      <c r="AB146" s="74"/>
      <c r="AC146" s="74"/>
      <c r="AD146" s="74"/>
    </row>
    <row r="147" spans="1:30" ht="90" x14ac:dyDescent="0.25">
      <c r="A147" s="83" t="s">
        <v>87</v>
      </c>
      <c r="B147" s="189" t="s">
        <v>682</v>
      </c>
      <c r="C147" s="365" t="s">
        <v>643</v>
      </c>
      <c r="D147" s="210" t="s">
        <v>683</v>
      </c>
      <c r="E147" s="366" t="s">
        <v>645</v>
      </c>
      <c r="F147" s="189"/>
      <c r="G147" s="189"/>
      <c r="H147" s="189"/>
      <c r="I147" s="189"/>
      <c r="J147" s="189"/>
      <c r="K147" s="210" t="s">
        <v>92</v>
      </c>
      <c r="L147" s="126" t="s">
        <v>113</v>
      </c>
      <c r="M147" s="161" t="s">
        <v>709</v>
      </c>
      <c r="N147" s="207" t="s">
        <v>710</v>
      </c>
      <c r="O147" s="126" t="s">
        <v>113</v>
      </c>
      <c r="P147" s="362" t="s">
        <v>658</v>
      </c>
      <c r="Q147" s="154" t="s">
        <v>711</v>
      </c>
      <c r="R147" s="250">
        <v>0.65</v>
      </c>
      <c r="S147" s="207" t="s">
        <v>712</v>
      </c>
      <c r="T147" s="372">
        <v>1</v>
      </c>
      <c r="U147" s="189" t="s">
        <v>96</v>
      </c>
      <c r="V147" s="189" t="s">
        <v>96</v>
      </c>
      <c r="W147" s="207" t="s">
        <v>713</v>
      </c>
      <c r="X147" s="74"/>
      <c r="Y147" s="74"/>
      <c r="Z147" s="74"/>
      <c r="AA147" s="74"/>
      <c r="AB147" s="74"/>
      <c r="AC147" s="74"/>
      <c r="AD147" s="74"/>
    </row>
    <row r="148" spans="1:30" ht="90" x14ac:dyDescent="0.25">
      <c r="A148" s="83" t="s">
        <v>87</v>
      </c>
      <c r="B148" s="189" t="s">
        <v>714</v>
      </c>
      <c r="C148" s="365" t="s">
        <v>643</v>
      </c>
      <c r="D148" s="210" t="s">
        <v>715</v>
      </c>
      <c r="E148" s="366" t="s">
        <v>645</v>
      </c>
      <c r="F148" s="189"/>
      <c r="G148" s="189"/>
      <c r="H148" s="189"/>
      <c r="I148" s="189"/>
      <c r="J148" s="189"/>
      <c r="K148" s="210" t="s">
        <v>92</v>
      </c>
      <c r="L148" s="126" t="s">
        <v>200</v>
      </c>
      <c r="M148" s="161" t="s">
        <v>716</v>
      </c>
      <c r="N148" s="207" t="s">
        <v>717</v>
      </c>
      <c r="O148" s="126" t="s">
        <v>106</v>
      </c>
      <c r="P148" s="362" t="s">
        <v>658</v>
      </c>
      <c r="Q148" s="154" t="s">
        <v>718</v>
      </c>
      <c r="R148" s="250">
        <v>1</v>
      </c>
      <c r="S148" s="207" t="s">
        <v>719</v>
      </c>
      <c r="T148" s="372">
        <v>1</v>
      </c>
      <c r="U148" s="189" t="s">
        <v>96</v>
      </c>
      <c r="V148" s="189" t="s">
        <v>96</v>
      </c>
      <c r="W148" s="207" t="s">
        <v>720</v>
      </c>
      <c r="X148" s="74"/>
      <c r="Y148" s="74"/>
      <c r="Z148" s="74"/>
      <c r="AA148" s="74"/>
      <c r="AB148" s="74"/>
      <c r="AC148" s="74"/>
      <c r="AD148" s="74"/>
    </row>
    <row r="149" spans="1:30" ht="90" x14ac:dyDescent="0.25">
      <c r="A149" s="83" t="s">
        <v>87</v>
      </c>
      <c r="B149" s="189" t="s">
        <v>721</v>
      </c>
      <c r="C149" s="365" t="s">
        <v>643</v>
      </c>
      <c r="D149" s="210" t="s">
        <v>722</v>
      </c>
      <c r="E149" s="366" t="s">
        <v>645</v>
      </c>
      <c r="F149" s="189"/>
      <c r="G149" s="189"/>
      <c r="H149" s="189"/>
      <c r="I149" s="189"/>
      <c r="J149" s="189"/>
      <c r="K149" s="210" t="s">
        <v>92</v>
      </c>
      <c r="L149" s="210" t="s">
        <v>106</v>
      </c>
      <c r="M149" s="378" t="s">
        <v>723</v>
      </c>
      <c r="N149" s="207" t="s">
        <v>717</v>
      </c>
      <c r="O149" s="126" t="s">
        <v>110</v>
      </c>
      <c r="P149" s="362" t="s">
        <v>724</v>
      </c>
      <c r="Q149" s="154" t="s">
        <v>725</v>
      </c>
      <c r="R149" s="250">
        <v>0.85</v>
      </c>
      <c r="S149" s="207" t="s">
        <v>726</v>
      </c>
      <c r="T149" s="372">
        <v>1</v>
      </c>
      <c r="U149" s="189" t="s">
        <v>96</v>
      </c>
      <c r="V149" s="189" t="s">
        <v>96</v>
      </c>
      <c r="W149" s="207" t="s">
        <v>727</v>
      </c>
      <c r="X149" s="74"/>
      <c r="Y149" s="74"/>
      <c r="Z149" s="74"/>
      <c r="AA149" s="74"/>
      <c r="AB149" s="74"/>
      <c r="AC149" s="74"/>
      <c r="AD149" s="74"/>
    </row>
    <row r="150" spans="1:30" ht="12" thickBot="1" x14ac:dyDescent="0.25">
      <c r="A150" s="321"/>
      <c r="B150" s="322"/>
      <c r="C150" s="322"/>
      <c r="D150" s="322"/>
      <c r="E150" s="322"/>
      <c r="F150" s="322"/>
      <c r="G150" s="323"/>
      <c r="H150" s="323"/>
      <c r="I150" s="323"/>
      <c r="J150" s="323"/>
      <c r="K150" s="322"/>
      <c r="L150" s="322"/>
      <c r="M150" s="324"/>
      <c r="N150" s="325"/>
      <c r="O150" s="322"/>
      <c r="P150" s="322"/>
      <c r="Q150" s="324"/>
      <c r="R150" s="326"/>
      <c r="S150" s="322"/>
      <c r="T150" s="322"/>
      <c r="U150" s="327"/>
      <c r="V150" s="327"/>
      <c r="W150" s="327"/>
      <c r="X150" s="74"/>
      <c r="Y150" s="74"/>
      <c r="Z150" s="74"/>
      <c r="AA150" s="74"/>
      <c r="AB150" s="74"/>
      <c r="AC150" s="74"/>
      <c r="AD150" s="74"/>
    </row>
    <row r="151" spans="1:30" ht="102" thickBot="1" x14ac:dyDescent="0.25">
      <c r="A151" s="120" t="s">
        <v>87</v>
      </c>
      <c r="B151" s="295" t="s">
        <v>728</v>
      </c>
      <c r="C151" s="229" t="s">
        <v>729</v>
      </c>
      <c r="D151" s="412" t="s">
        <v>730</v>
      </c>
      <c r="E151" s="155" t="s">
        <v>731</v>
      </c>
      <c r="F151" s="569">
        <v>28228291</v>
      </c>
      <c r="G151" s="570">
        <v>38473684.829999998</v>
      </c>
      <c r="H151" s="570">
        <v>32040424.260000002</v>
      </c>
      <c r="I151" s="570">
        <v>32040424.260000002</v>
      </c>
      <c r="J151" s="570">
        <v>32040424.260000002</v>
      </c>
      <c r="K151" s="270" t="s">
        <v>92</v>
      </c>
      <c r="L151" s="256" t="s">
        <v>27</v>
      </c>
      <c r="M151" s="267" t="s">
        <v>732</v>
      </c>
      <c r="N151" s="413" t="s">
        <v>733</v>
      </c>
      <c r="O151" s="277" t="s">
        <v>734</v>
      </c>
      <c r="P151" s="306" t="s">
        <v>735</v>
      </c>
      <c r="Q151" s="267" t="s">
        <v>736</v>
      </c>
      <c r="R151" s="414" t="s">
        <v>737</v>
      </c>
      <c r="S151" s="263" t="s">
        <v>738</v>
      </c>
      <c r="T151" s="269">
        <v>0.55000000000000004</v>
      </c>
      <c r="U151" s="231">
        <v>38</v>
      </c>
      <c r="V151" s="231">
        <v>42</v>
      </c>
      <c r="W151" s="252" t="s">
        <v>455</v>
      </c>
      <c r="X151" s="74"/>
      <c r="Y151" s="74"/>
      <c r="Z151" s="74"/>
      <c r="AA151" s="74"/>
      <c r="AB151" s="74"/>
      <c r="AC151" s="74"/>
      <c r="AD151" s="74"/>
    </row>
    <row r="152" spans="1:30" ht="45.75" thickBot="1" x14ac:dyDescent="0.25">
      <c r="A152" s="120" t="s">
        <v>87</v>
      </c>
      <c r="B152" s="295" t="s">
        <v>728</v>
      </c>
      <c r="C152" s="229" t="s">
        <v>729</v>
      </c>
      <c r="D152" s="412" t="s">
        <v>730</v>
      </c>
      <c r="E152" s="132" t="s">
        <v>731</v>
      </c>
      <c r="F152" s="274"/>
      <c r="G152" s="275"/>
      <c r="H152" s="275"/>
      <c r="I152" s="275"/>
      <c r="J152" s="275"/>
      <c r="K152" s="270" t="s">
        <v>92</v>
      </c>
      <c r="L152" s="256" t="s">
        <v>739</v>
      </c>
      <c r="M152" s="280" t="s">
        <v>740</v>
      </c>
      <c r="N152" s="281" t="s">
        <v>741</v>
      </c>
      <c r="O152" s="155" t="s">
        <v>742</v>
      </c>
      <c r="P152" s="256" t="s">
        <v>743</v>
      </c>
      <c r="Q152" s="267" t="s">
        <v>744</v>
      </c>
      <c r="R152" s="414" t="s">
        <v>745</v>
      </c>
      <c r="S152" s="415" t="s">
        <v>746</v>
      </c>
      <c r="T152" s="269">
        <v>0.7</v>
      </c>
      <c r="U152" s="231">
        <v>810</v>
      </c>
      <c r="V152" s="231">
        <v>840</v>
      </c>
      <c r="W152" s="252" t="s">
        <v>455</v>
      </c>
      <c r="X152" s="74"/>
      <c r="Y152" s="74"/>
      <c r="Z152" s="74"/>
      <c r="AA152" s="74"/>
      <c r="AB152" s="74"/>
      <c r="AC152" s="74"/>
      <c r="AD152" s="74"/>
    </row>
    <row r="153" spans="1:30" ht="23.25" thickBot="1" x14ac:dyDescent="0.25">
      <c r="A153" s="120" t="s">
        <v>87</v>
      </c>
      <c r="B153" s="295" t="s">
        <v>728</v>
      </c>
      <c r="C153" s="229" t="s">
        <v>729</v>
      </c>
      <c r="D153" s="412" t="s">
        <v>730</v>
      </c>
      <c r="E153" s="132" t="s">
        <v>731</v>
      </c>
      <c r="F153" s="274"/>
      <c r="G153" s="275"/>
      <c r="H153" s="275"/>
      <c r="I153" s="275"/>
      <c r="J153" s="275"/>
      <c r="K153" s="270" t="s">
        <v>92</v>
      </c>
      <c r="L153" s="256" t="s">
        <v>747</v>
      </c>
      <c r="M153" s="267" t="s">
        <v>748</v>
      </c>
      <c r="N153" s="267" t="s">
        <v>749</v>
      </c>
      <c r="O153" s="155" t="s">
        <v>742</v>
      </c>
      <c r="P153" s="255" t="s">
        <v>750</v>
      </c>
      <c r="Q153" s="267" t="s">
        <v>751</v>
      </c>
      <c r="R153" s="414" t="s">
        <v>745</v>
      </c>
      <c r="S153" s="415" t="s">
        <v>746</v>
      </c>
      <c r="T153" s="269">
        <v>1</v>
      </c>
      <c r="U153" s="231">
        <v>42</v>
      </c>
      <c r="V153" s="231">
        <v>42</v>
      </c>
      <c r="W153" s="252" t="s">
        <v>455</v>
      </c>
      <c r="X153" s="74"/>
      <c r="Y153" s="74"/>
      <c r="Z153" s="74"/>
      <c r="AA153" s="74"/>
      <c r="AB153" s="74"/>
      <c r="AC153" s="74"/>
      <c r="AD153" s="74"/>
    </row>
    <row r="154" spans="1:30" ht="23.25" thickBot="1" x14ac:dyDescent="0.25">
      <c r="A154" s="120" t="s">
        <v>87</v>
      </c>
      <c r="B154" s="295" t="s">
        <v>728</v>
      </c>
      <c r="C154" s="229" t="s">
        <v>729</v>
      </c>
      <c r="D154" s="412" t="s">
        <v>730</v>
      </c>
      <c r="E154" s="132" t="s">
        <v>731</v>
      </c>
      <c r="F154" s="274"/>
      <c r="G154" s="275"/>
      <c r="H154" s="275"/>
      <c r="I154" s="275"/>
      <c r="J154" s="275"/>
      <c r="K154" s="270" t="s">
        <v>92</v>
      </c>
      <c r="L154" s="256" t="s">
        <v>752</v>
      </c>
      <c r="M154" s="267" t="s">
        <v>753</v>
      </c>
      <c r="N154" s="255" t="s">
        <v>754</v>
      </c>
      <c r="O154" s="155" t="s">
        <v>742</v>
      </c>
      <c r="P154" s="306" t="s">
        <v>755</v>
      </c>
      <c r="Q154" s="267" t="s">
        <v>756</v>
      </c>
      <c r="R154" s="414" t="s">
        <v>757</v>
      </c>
      <c r="S154" s="415" t="s">
        <v>758</v>
      </c>
      <c r="T154" s="269">
        <v>0.04</v>
      </c>
      <c r="U154" s="231">
        <v>300</v>
      </c>
      <c r="V154" s="231">
        <v>840</v>
      </c>
      <c r="W154" s="252" t="s">
        <v>455</v>
      </c>
      <c r="X154" s="74"/>
      <c r="Y154" s="74"/>
      <c r="Z154" s="74"/>
      <c r="AA154" s="74"/>
      <c r="AB154" s="74"/>
      <c r="AC154" s="74"/>
      <c r="AD154" s="74"/>
    </row>
    <row r="155" spans="1:30" ht="34.5" thickBot="1" x14ac:dyDescent="0.25">
      <c r="A155" s="120" t="s">
        <v>87</v>
      </c>
      <c r="B155" s="295" t="s">
        <v>728</v>
      </c>
      <c r="C155" s="229" t="s">
        <v>729</v>
      </c>
      <c r="D155" s="412" t="s">
        <v>730</v>
      </c>
      <c r="E155" s="132" t="s">
        <v>731</v>
      </c>
      <c r="F155" s="274"/>
      <c r="G155" s="275"/>
      <c r="H155" s="275"/>
      <c r="I155" s="275"/>
      <c r="J155" s="275"/>
      <c r="K155" s="270" t="s">
        <v>92</v>
      </c>
      <c r="L155" s="256" t="s">
        <v>759</v>
      </c>
      <c r="M155" s="267" t="s">
        <v>753</v>
      </c>
      <c r="N155" s="255" t="s">
        <v>760</v>
      </c>
      <c r="O155" s="155" t="s">
        <v>742</v>
      </c>
      <c r="P155" s="256" t="s">
        <v>761</v>
      </c>
      <c r="Q155" s="267" t="s">
        <v>762</v>
      </c>
      <c r="R155" s="414" t="s">
        <v>763</v>
      </c>
      <c r="S155" s="415" t="s">
        <v>764</v>
      </c>
      <c r="T155" s="416">
        <v>0.76</v>
      </c>
      <c r="U155" s="231">
        <v>76</v>
      </c>
      <c r="V155" s="231">
        <v>80</v>
      </c>
      <c r="W155" s="252" t="s">
        <v>455</v>
      </c>
      <c r="X155" s="74"/>
      <c r="Y155" s="74"/>
      <c r="Z155" s="74"/>
      <c r="AA155" s="74"/>
      <c r="AB155" s="74"/>
      <c r="AC155" s="74"/>
      <c r="AD155" s="74"/>
    </row>
    <row r="156" spans="1:30" ht="23.25" thickBot="1" x14ac:dyDescent="0.25">
      <c r="A156" s="120" t="s">
        <v>87</v>
      </c>
      <c r="B156" s="295" t="s">
        <v>728</v>
      </c>
      <c r="C156" s="229" t="s">
        <v>729</v>
      </c>
      <c r="D156" s="412" t="s">
        <v>730</v>
      </c>
      <c r="E156" s="132" t="s">
        <v>731</v>
      </c>
      <c r="F156" s="274"/>
      <c r="G156" s="275"/>
      <c r="H156" s="275"/>
      <c r="I156" s="275"/>
      <c r="J156" s="275"/>
      <c r="K156" s="270" t="s">
        <v>92</v>
      </c>
      <c r="L156" s="256" t="s">
        <v>765</v>
      </c>
      <c r="M156" s="267" t="s">
        <v>766</v>
      </c>
      <c r="N156" s="255" t="s">
        <v>767</v>
      </c>
      <c r="O156" s="155" t="s">
        <v>742</v>
      </c>
      <c r="P156" s="256" t="s">
        <v>768</v>
      </c>
      <c r="Q156" s="267" t="s">
        <v>769</v>
      </c>
      <c r="R156" s="414" t="s">
        <v>770</v>
      </c>
      <c r="S156" s="415" t="s">
        <v>764</v>
      </c>
      <c r="T156" s="416">
        <v>1</v>
      </c>
      <c r="U156" s="231">
        <v>273</v>
      </c>
      <c r="V156" s="231">
        <v>273</v>
      </c>
      <c r="W156" s="252" t="s">
        <v>455</v>
      </c>
      <c r="X156" s="74"/>
      <c r="Y156" s="74"/>
      <c r="Z156" s="74"/>
      <c r="AA156" s="74"/>
      <c r="AB156" s="74"/>
      <c r="AC156" s="74"/>
      <c r="AD156" s="74"/>
    </row>
    <row r="157" spans="1:30" ht="23.25" thickBot="1" x14ac:dyDescent="0.25">
      <c r="A157" s="120" t="s">
        <v>87</v>
      </c>
      <c r="B157" s="295" t="s">
        <v>728</v>
      </c>
      <c r="C157" s="229" t="s">
        <v>729</v>
      </c>
      <c r="D157" s="412" t="s">
        <v>730</v>
      </c>
      <c r="E157" s="132" t="s">
        <v>731</v>
      </c>
      <c r="F157" s="274"/>
      <c r="G157" s="275"/>
      <c r="H157" s="275"/>
      <c r="I157" s="275"/>
      <c r="J157" s="275"/>
      <c r="K157" s="270" t="s">
        <v>92</v>
      </c>
      <c r="L157" s="256" t="s">
        <v>771</v>
      </c>
      <c r="M157" s="267" t="s">
        <v>766</v>
      </c>
      <c r="N157" s="255" t="s">
        <v>772</v>
      </c>
      <c r="O157" s="155" t="s">
        <v>742</v>
      </c>
      <c r="P157" s="256" t="s">
        <v>772</v>
      </c>
      <c r="Q157" s="267" t="s">
        <v>773</v>
      </c>
      <c r="R157" s="414" t="s">
        <v>774</v>
      </c>
      <c r="S157" s="415" t="s">
        <v>764</v>
      </c>
      <c r="T157" s="416">
        <v>1</v>
      </c>
      <c r="U157" s="231">
        <v>214</v>
      </c>
      <c r="V157" s="231">
        <v>214</v>
      </c>
      <c r="W157" s="252" t="s">
        <v>455</v>
      </c>
      <c r="X157" s="74"/>
      <c r="Y157" s="74"/>
      <c r="Z157" s="74"/>
      <c r="AA157" s="74"/>
      <c r="AB157" s="74"/>
      <c r="AC157" s="74"/>
      <c r="AD157" s="74"/>
    </row>
    <row r="158" spans="1:30" ht="12" thickBot="1" x14ac:dyDescent="0.25">
      <c r="A158" s="321"/>
      <c r="B158" s="322"/>
      <c r="C158" s="322"/>
      <c r="D158" s="322"/>
      <c r="E158" s="322"/>
      <c r="F158" s="322"/>
      <c r="G158" s="323"/>
      <c r="H158" s="323"/>
      <c r="I158" s="323"/>
      <c r="J158" s="323"/>
      <c r="K158" s="322"/>
      <c r="L158" s="322"/>
      <c r="M158" s="324"/>
      <c r="N158" s="325"/>
      <c r="O158" s="322"/>
      <c r="P158" s="322"/>
      <c r="Q158" s="324"/>
      <c r="R158" s="326"/>
      <c r="S158" s="322"/>
      <c r="T158" s="322"/>
      <c r="U158" s="327"/>
      <c r="V158" s="327"/>
      <c r="W158" s="327"/>
      <c r="X158" s="74"/>
      <c r="Y158" s="74"/>
      <c r="Z158" s="74"/>
      <c r="AA158" s="74"/>
      <c r="AB158" s="74"/>
      <c r="AC158" s="74"/>
      <c r="AD158" s="74"/>
    </row>
    <row r="159" spans="1:30" ht="79.5" thickBot="1" x14ac:dyDescent="0.25">
      <c r="A159" s="180" t="s">
        <v>87</v>
      </c>
      <c r="B159" s="222" t="s">
        <v>775</v>
      </c>
      <c r="C159" s="223" t="s">
        <v>776</v>
      </c>
      <c r="D159" s="183" t="s">
        <v>777</v>
      </c>
      <c r="E159" s="297" t="s">
        <v>778</v>
      </c>
      <c r="F159" s="571">
        <v>1510208.41</v>
      </c>
      <c r="G159" s="571">
        <v>1518020.67</v>
      </c>
      <c r="H159" s="571">
        <v>1518020.67</v>
      </c>
      <c r="I159" s="571">
        <v>1518020.67</v>
      </c>
      <c r="J159" s="571">
        <v>1518020.67</v>
      </c>
      <c r="K159" s="417" t="s">
        <v>779</v>
      </c>
      <c r="L159" s="418" t="s">
        <v>780</v>
      </c>
      <c r="M159" s="226" t="s">
        <v>781</v>
      </c>
      <c r="N159" s="227" t="s">
        <v>782</v>
      </c>
      <c r="O159" s="417" t="s">
        <v>27</v>
      </c>
      <c r="P159" s="418" t="s">
        <v>101</v>
      </c>
      <c r="Q159" s="226" t="s">
        <v>783</v>
      </c>
      <c r="R159" s="419" t="s">
        <v>784</v>
      </c>
      <c r="S159" s="420" t="s">
        <v>784</v>
      </c>
      <c r="T159" s="421">
        <v>-0.45</v>
      </c>
      <c r="U159" s="261" t="s">
        <v>96</v>
      </c>
      <c r="V159" s="261" t="s">
        <v>96</v>
      </c>
      <c r="W159" s="422" t="s">
        <v>785</v>
      </c>
      <c r="X159" s="74"/>
      <c r="Y159" s="74"/>
      <c r="Z159" s="74"/>
      <c r="AA159" s="74"/>
      <c r="AB159" s="74"/>
      <c r="AC159" s="74"/>
      <c r="AD159" s="74"/>
    </row>
    <row r="160" spans="1:30" ht="79.5" thickBot="1" x14ac:dyDescent="0.25">
      <c r="A160" s="180" t="s">
        <v>87</v>
      </c>
      <c r="B160" s="222" t="s">
        <v>775</v>
      </c>
      <c r="C160" s="223" t="s">
        <v>776</v>
      </c>
      <c r="D160" s="183" t="s">
        <v>777</v>
      </c>
      <c r="E160" s="297" t="s">
        <v>786</v>
      </c>
      <c r="F160" s="185"/>
      <c r="G160" s="80"/>
      <c r="H160" s="80"/>
      <c r="I160" s="80"/>
      <c r="J160" s="80"/>
      <c r="K160" s="417" t="s">
        <v>779</v>
      </c>
      <c r="L160" s="418" t="s">
        <v>98</v>
      </c>
      <c r="M160" s="423" t="s">
        <v>787</v>
      </c>
      <c r="N160" s="424" t="s">
        <v>788</v>
      </c>
      <c r="O160" s="417" t="s">
        <v>98</v>
      </c>
      <c r="P160" s="418" t="s">
        <v>109</v>
      </c>
      <c r="Q160" s="226" t="s">
        <v>789</v>
      </c>
      <c r="R160" s="425" t="s">
        <v>790</v>
      </c>
      <c r="S160" s="426" t="s">
        <v>790</v>
      </c>
      <c r="T160" s="421">
        <v>1</v>
      </c>
      <c r="U160" s="261" t="s">
        <v>96</v>
      </c>
      <c r="V160" s="261" t="s">
        <v>96</v>
      </c>
      <c r="W160" s="422" t="s">
        <v>791</v>
      </c>
      <c r="X160" s="74"/>
      <c r="Y160" s="74"/>
      <c r="Z160" s="74"/>
      <c r="AA160" s="74"/>
      <c r="AB160" s="74"/>
      <c r="AC160" s="74"/>
      <c r="AD160" s="74"/>
    </row>
    <row r="161" spans="1:30" ht="34.5" thickBot="1" x14ac:dyDescent="0.25">
      <c r="A161" s="180" t="s">
        <v>87</v>
      </c>
      <c r="B161" s="222" t="s">
        <v>775</v>
      </c>
      <c r="C161" s="223" t="s">
        <v>776</v>
      </c>
      <c r="D161" s="183" t="s">
        <v>777</v>
      </c>
      <c r="E161" s="297" t="s">
        <v>786</v>
      </c>
      <c r="F161" s="185"/>
      <c r="G161" s="80"/>
      <c r="H161" s="80"/>
      <c r="I161" s="80"/>
      <c r="J161" s="80"/>
      <c r="K161" s="417" t="s">
        <v>779</v>
      </c>
      <c r="L161" s="418" t="s">
        <v>792</v>
      </c>
      <c r="M161" s="226" t="s">
        <v>793</v>
      </c>
      <c r="N161" s="227" t="s">
        <v>794</v>
      </c>
      <c r="O161" s="417" t="s">
        <v>792</v>
      </c>
      <c r="P161" s="418" t="s">
        <v>109</v>
      </c>
      <c r="Q161" s="226" t="s">
        <v>795</v>
      </c>
      <c r="R161" s="425" t="s">
        <v>796</v>
      </c>
      <c r="S161" s="426" t="s">
        <v>796</v>
      </c>
      <c r="T161" s="427">
        <v>0.91890000000000005</v>
      </c>
      <c r="U161" s="261" t="s">
        <v>96</v>
      </c>
      <c r="V161" s="261" t="s">
        <v>96</v>
      </c>
      <c r="W161" s="422" t="s">
        <v>97</v>
      </c>
      <c r="X161" s="74"/>
      <c r="Y161" s="74"/>
      <c r="Z161" s="74"/>
      <c r="AA161" s="74"/>
      <c r="AB161" s="74"/>
      <c r="AC161" s="74"/>
      <c r="AD161" s="74"/>
    </row>
    <row r="162" spans="1:30" ht="45.75" thickBot="1" x14ac:dyDescent="0.25">
      <c r="A162" s="180" t="s">
        <v>87</v>
      </c>
      <c r="B162" s="222" t="s">
        <v>775</v>
      </c>
      <c r="C162" s="223" t="s">
        <v>776</v>
      </c>
      <c r="D162" s="183" t="s">
        <v>777</v>
      </c>
      <c r="E162" s="297" t="s">
        <v>786</v>
      </c>
      <c r="F162" s="185"/>
      <c r="G162" s="80"/>
      <c r="H162" s="80"/>
      <c r="I162" s="80"/>
      <c r="J162" s="80"/>
      <c r="K162" s="417" t="s">
        <v>779</v>
      </c>
      <c r="L162" s="418" t="s">
        <v>153</v>
      </c>
      <c r="M162" s="226" t="s">
        <v>797</v>
      </c>
      <c r="N162" s="227" t="s">
        <v>798</v>
      </c>
      <c r="O162" s="417" t="s">
        <v>153</v>
      </c>
      <c r="P162" s="418" t="s">
        <v>101</v>
      </c>
      <c r="Q162" s="267" t="s">
        <v>799</v>
      </c>
      <c r="R162" s="428" t="s">
        <v>800</v>
      </c>
      <c r="S162" s="429" t="s">
        <v>800</v>
      </c>
      <c r="T162" s="421">
        <v>1.68</v>
      </c>
      <c r="U162" s="261" t="s">
        <v>96</v>
      </c>
      <c r="V162" s="261" t="s">
        <v>96</v>
      </c>
      <c r="W162" s="422" t="s">
        <v>97</v>
      </c>
      <c r="X162" s="74"/>
      <c r="Y162" s="74"/>
      <c r="Z162" s="74"/>
      <c r="AA162" s="74"/>
      <c r="AB162" s="74"/>
      <c r="AC162" s="74"/>
      <c r="AD162" s="74"/>
    </row>
    <row r="163" spans="1:30" ht="79.5" thickBot="1" x14ac:dyDescent="0.25">
      <c r="A163" s="180" t="s">
        <v>87</v>
      </c>
      <c r="B163" s="222" t="s">
        <v>775</v>
      </c>
      <c r="C163" s="223" t="s">
        <v>776</v>
      </c>
      <c r="D163" s="183" t="s">
        <v>777</v>
      </c>
      <c r="E163" s="297" t="s">
        <v>786</v>
      </c>
      <c r="F163" s="185"/>
      <c r="G163" s="80"/>
      <c r="H163" s="80"/>
      <c r="I163" s="80"/>
      <c r="J163" s="80"/>
      <c r="K163" s="417" t="s">
        <v>779</v>
      </c>
      <c r="L163" s="418" t="s">
        <v>116</v>
      </c>
      <c r="M163" s="226" t="s">
        <v>801</v>
      </c>
      <c r="N163" s="227" t="s">
        <v>802</v>
      </c>
      <c r="O163" s="417" t="s">
        <v>116</v>
      </c>
      <c r="P163" s="430" t="s">
        <v>109</v>
      </c>
      <c r="Q163" s="267" t="s">
        <v>803</v>
      </c>
      <c r="R163" s="425" t="s">
        <v>804</v>
      </c>
      <c r="S163" s="426" t="s">
        <v>804</v>
      </c>
      <c r="T163" s="421">
        <v>0.82469999999999999</v>
      </c>
      <c r="U163" s="261" t="s">
        <v>96</v>
      </c>
      <c r="V163" s="261" t="s">
        <v>96</v>
      </c>
      <c r="W163" s="422" t="s">
        <v>97</v>
      </c>
      <c r="X163" s="74"/>
      <c r="Y163" s="74"/>
      <c r="Z163" s="74"/>
      <c r="AA163" s="74"/>
      <c r="AB163" s="74"/>
      <c r="AC163" s="74"/>
      <c r="AD163" s="74"/>
    </row>
    <row r="164" spans="1:30" ht="68.25" thickBot="1" x14ac:dyDescent="0.25">
      <c r="A164" s="180" t="s">
        <v>87</v>
      </c>
      <c r="B164" s="222" t="s">
        <v>775</v>
      </c>
      <c r="C164" s="223" t="s">
        <v>776</v>
      </c>
      <c r="D164" s="183" t="s">
        <v>777</v>
      </c>
      <c r="E164" s="297" t="s">
        <v>786</v>
      </c>
      <c r="F164" s="185"/>
      <c r="G164" s="80"/>
      <c r="H164" s="80"/>
      <c r="I164" s="80"/>
      <c r="J164" s="80"/>
      <c r="K164" s="417" t="s">
        <v>779</v>
      </c>
      <c r="L164" s="418" t="s">
        <v>172</v>
      </c>
      <c r="M164" s="226" t="s">
        <v>805</v>
      </c>
      <c r="N164" s="424" t="s">
        <v>806</v>
      </c>
      <c r="O164" s="417" t="s">
        <v>172</v>
      </c>
      <c r="P164" s="430" t="s">
        <v>109</v>
      </c>
      <c r="Q164" s="267" t="s">
        <v>807</v>
      </c>
      <c r="R164" s="425" t="s">
        <v>808</v>
      </c>
      <c r="S164" s="426" t="s">
        <v>808</v>
      </c>
      <c r="T164" s="421">
        <v>1</v>
      </c>
      <c r="U164" s="261" t="s">
        <v>96</v>
      </c>
      <c r="V164" s="261" t="s">
        <v>96</v>
      </c>
      <c r="W164" s="422" t="s">
        <v>97</v>
      </c>
      <c r="X164" s="74"/>
      <c r="Y164" s="74"/>
      <c r="Z164" s="74"/>
      <c r="AA164" s="74"/>
      <c r="AB164" s="74"/>
      <c r="AC164" s="74"/>
      <c r="AD164" s="74"/>
    </row>
    <row r="165" spans="1:30" ht="45.75" thickBot="1" x14ac:dyDescent="0.25">
      <c r="A165" s="180" t="s">
        <v>87</v>
      </c>
      <c r="B165" s="222" t="s">
        <v>775</v>
      </c>
      <c r="C165" s="223" t="s">
        <v>776</v>
      </c>
      <c r="D165" s="183" t="s">
        <v>777</v>
      </c>
      <c r="E165" s="297" t="s">
        <v>786</v>
      </c>
      <c r="F165" s="185"/>
      <c r="G165" s="80"/>
      <c r="H165" s="80"/>
      <c r="I165" s="80"/>
      <c r="J165" s="80"/>
      <c r="K165" s="417" t="s">
        <v>779</v>
      </c>
      <c r="L165" s="418" t="s">
        <v>125</v>
      </c>
      <c r="M165" s="226" t="s">
        <v>809</v>
      </c>
      <c r="N165" s="227" t="s">
        <v>810</v>
      </c>
      <c r="O165" s="417" t="s">
        <v>125</v>
      </c>
      <c r="P165" s="418" t="s">
        <v>95</v>
      </c>
      <c r="Q165" s="267" t="s">
        <v>811</v>
      </c>
      <c r="R165" s="431" t="s">
        <v>812</v>
      </c>
      <c r="S165" s="432" t="s">
        <v>813</v>
      </c>
      <c r="T165" s="430">
        <v>32</v>
      </c>
      <c r="U165" s="261" t="s">
        <v>96</v>
      </c>
      <c r="V165" s="261" t="s">
        <v>96</v>
      </c>
      <c r="W165" s="422" t="s">
        <v>814</v>
      </c>
      <c r="X165" s="74"/>
      <c r="Y165" s="74"/>
      <c r="Z165" s="74"/>
      <c r="AA165" s="74"/>
      <c r="AB165" s="74"/>
      <c r="AC165" s="74"/>
      <c r="AD165" s="74"/>
    </row>
    <row r="166" spans="1:30" ht="57" thickBot="1" x14ac:dyDescent="0.25">
      <c r="A166" s="180" t="s">
        <v>87</v>
      </c>
      <c r="B166" s="222" t="s">
        <v>775</v>
      </c>
      <c r="C166" s="223" t="s">
        <v>776</v>
      </c>
      <c r="D166" s="183" t="s">
        <v>777</v>
      </c>
      <c r="E166" s="297" t="s">
        <v>786</v>
      </c>
      <c r="F166" s="185"/>
      <c r="G166" s="80"/>
      <c r="H166" s="80"/>
      <c r="I166" s="80"/>
      <c r="J166" s="80"/>
      <c r="K166" s="417" t="s">
        <v>779</v>
      </c>
      <c r="L166" s="418" t="s">
        <v>187</v>
      </c>
      <c r="M166" s="226" t="s">
        <v>815</v>
      </c>
      <c r="N166" s="424" t="s">
        <v>816</v>
      </c>
      <c r="O166" s="417" t="s">
        <v>187</v>
      </c>
      <c r="P166" s="430" t="s">
        <v>109</v>
      </c>
      <c r="Q166" s="226" t="s">
        <v>817</v>
      </c>
      <c r="R166" s="425" t="s">
        <v>818</v>
      </c>
      <c r="S166" s="426" t="s">
        <v>818</v>
      </c>
      <c r="T166" s="421">
        <v>1</v>
      </c>
      <c r="U166" s="261" t="s">
        <v>96</v>
      </c>
      <c r="V166" s="261" t="s">
        <v>96</v>
      </c>
      <c r="W166" s="422" t="s">
        <v>97</v>
      </c>
      <c r="X166" s="74"/>
      <c r="Y166" s="74"/>
      <c r="Z166" s="74"/>
      <c r="AA166" s="74"/>
      <c r="AB166" s="74"/>
      <c r="AC166" s="74"/>
      <c r="AD166" s="74"/>
    </row>
    <row r="167" spans="1:30" ht="57" thickBot="1" x14ac:dyDescent="0.25">
      <c r="A167" s="180" t="s">
        <v>87</v>
      </c>
      <c r="B167" s="222" t="s">
        <v>775</v>
      </c>
      <c r="C167" s="223" t="s">
        <v>776</v>
      </c>
      <c r="D167" s="183" t="s">
        <v>777</v>
      </c>
      <c r="E167" s="297" t="s">
        <v>786</v>
      </c>
      <c r="F167" s="185"/>
      <c r="G167" s="80"/>
      <c r="H167" s="80"/>
      <c r="I167" s="80"/>
      <c r="J167" s="80"/>
      <c r="K167" s="417" t="s">
        <v>779</v>
      </c>
      <c r="L167" s="418" t="s">
        <v>200</v>
      </c>
      <c r="M167" s="226" t="s">
        <v>819</v>
      </c>
      <c r="N167" s="424" t="s">
        <v>820</v>
      </c>
      <c r="O167" s="417" t="s">
        <v>200</v>
      </c>
      <c r="P167" s="418" t="s">
        <v>95</v>
      </c>
      <c r="Q167" s="226" t="s">
        <v>821</v>
      </c>
      <c r="R167" s="431" t="s">
        <v>822</v>
      </c>
      <c r="S167" s="432" t="s">
        <v>823</v>
      </c>
      <c r="T167" s="433">
        <v>31</v>
      </c>
      <c r="U167" s="261" t="s">
        <v>96</v>
      </c>
      <c r="V167" s="261" t="s">
        <v>96</v>
      </c>
      <c r="W167" s="422" t="s">
        <v>824</v>
      </c>
      <c r="X167" s="74"/>
      <c r="Y167" s="74"/>
      <c r="Z167" s="74"/>
      <c r="AA167" s="74"/>
      <c r="AB167" s="74"/>
      <c r="AC167" s="74"/>
      <c r="AD167" s="74"/>
    </row>
    <row r="168" spans="1:30" ht="57" thickBot="1" x14ac:dyDescent="0.25">
      <c r="A168" s="180" t="s">
        <v>87</v>
      </c>
      <c r="B168" s="222" t="s">
        <v>775</v>
      </c>
      <c r="C168" s="223" t="s">
        <v>776</v>
      </c>
      <c r="D168" s="183" t="s">
        <v>777</v>
      </c>
      <c r="E168" s="297" t="s">
        <v>786</v>
      </c>
      <c r="F168" s="185"/>
      <c r="G168" s="80"/>
      <c r="H168" s="80"/>
      <c r="I168" s="80"/>
      <c r="J168" s="80"/>
      <c r="K168" s="417" t="s">
        <v>779</v>
      </c>
      <c r="L168" s="418" t="s">
        <v>205</v>
      </c>
      <c r="M168" s="226" t="s">
        <v>825</v>
      </c>
      <c r="N168" s="424" t="s">
        <v>816</v>
      </c>
      <c r="O168" s="417" t="s">
        <v>205</v>
      </c>
      <c r="P168" s="430" t="s">
        <v>109</v>
      </c>
      <c r="Q168" s="226" t="s">
        <v>826</v>
      </c>
      <c r="R168" s="425" t="s">
        <v>818</v>
      </c>
      <c r="S168" s="426" t="s">
        <v>818</v>
      </c>
      <c r="T168" s="421">
        <v>1</v>
      </c>
      <c r="U168" s="261" t="s">
        <v>96</v>
      </c>
      <c r="V168" s="261" t="s">
        <v>96</v>
      </c>
      <c r="W168" s="422" t="s">
        <v>97</v>
      </c>
      <c r="X168" s="74"/>
      <c r="Y168" s="74"/>
      <c r="Z168" s="74"/>
      <c r="AA168" s="74"/>
      <c r="AB168" s="74"/>
      <c r="AC168" s="74"/>
      <c r="AD168" s="74"/>
    </row>
    <row r="169" spans="1:30" ht="12.75" thickBot="1" x14ac:dyDescent="0.25">
      <c r="A169" s="434"/>
      <c r="B169" s="24"/>
      <c r="C169" s="25"/>
      <c r="D169" s="26"/>
      <c r="E169" s="25"/>
      <c r="F169" s="27"/>
      <c r="G169" s="27"/>
      <c r="H169" s="27"/>
      <c r="I169" s="27"/>
      <c r="J169" s="27"/>
      <c r="K169" s="24"/>
      <c r="L169" s="25"/>
      <c r="M169" s="435"/>
      <c r="N169" s="25"/>
      <c r="O169" s="25"/>
      <c r="P169" s="28"/>
      <c r="Q169" s="435"/>
      <c r="R169" s="25"/>
      <c r="S169" s="25"/>
      <c r="T169" s="26"/>
      <c r="U169" s="436"/>
      <c r="V169" s="436"/>
      <c r="W169" s="437"/>
      <c r="X169" s="74"/>
      <c r="Y169" s="74"/>
      <c r="Z169" s="74"/>
      <c r="AA169" s="74"/>
      <c r="AB169" s="74"/>
      <c r="AC169" s="74"/>
      <c r="AD169" s="74"/>
    </row>
    <row r="170" spans="1:30" ht="206.25" customHeight="1" x14ac:dyDescent="0.2">
      <c r="A170" s="211" t="s">
        <v>87</v>
      </c>
      <c r="B170" s="438" t="s">
        <v>827</v>
      </c>
      <c r="C170" s="85" t="s">
        <v>828</v>
      </c>
      <c r="D170" s="439" t="s">
        <v>829</v>
      </c>
      <c r="E170" s="85" t="s">
        <v>830</v>
      </c>
      <c r="F170" s="572">
        <v>3153039</v>
      </c>
      <c r="G170" s="572">
        <v>2897125.33</v>
      </c>
      <c r="H170" s="572">
        <v>2774002.93</v>
      </c>
      <c r="I170" s="572">
        <v>2774002.93</v>
      </c>
      <c r="J170" s="572">
        <v>2774002.93</v>
      </c>
      <c r="K170" s="84" t="s">
        <v>519</v>
      </c>
      <c r="L170" s="441" t="s">
        <v>520</v>
      </c>
      <c r="M170" s="207" t="s">
        <v>831</v>
      </c>
      <c r="N170" s="442" t="s">
        <v>832</v>
      </c>
      <c r="O170" s="84" t="s">
        <v>520</v>
      </c>
      <c r="P170" s="443" t="s">
        <v>833</v>
      </c>
      <c r="Q170" s="207" t="s">
        <v>831</v>
      </c>
      <c r="R170" s="444">
        <f>SUM(R172+R175+R176+R182+R183+R186)</f>
        <v>4570</v>
      </c>
      <c r="S170" s="445">
        <f>SUM(S172+S175+S176+S182+S183+S186)</f>
        <v>4402</v>
      </c>
      <c r="T170" s="445">
        <f>SUM(S172+S175+S176+S182+S183+S186)</f>
        <v>4402</v>
      </c>
      <c r="U170" s="188" t="s">
        <v>834</v>
      </c>
      <c r="V170" s="188" t="s">
        <v>835</v>
      </c>
      <c r="W170" s="446" t="s">
        <v>836</v>
      </c>
      <c r="X170" s="74"/>
      <c r="Y170" s="74"/>
      <c r="Z170" s="74"/>
      <c r="AA170" s="74"/>
      <c r="AB170" s="74"/>
      <c r="AC170" s="74"/>
      <c r="AD170" s="74"/>
    </row>
    <row r="171" spans="1:30" ht="144.75" customHeight="1" x14ac:dyDescent="0.2">
      <c r="A171" s="211" t="s">
        <v>87</v>
      </c>
      <c r="B171" s="438" t="s">
        <v>827</v>
      </c>
      <c r="C171" s="85" t="s">
        <v>828</v>
      </c>
      <c r="D171" s="439" t="s">
        <v>829</v>
      </c>
      <c r="E171" s="85" t="s">
        <v>830</v>
      </c>
      <c r="F171" s="417"/>
      <c r="G171" s="440"/>
      <c r="H171" s="440"/>
      <c r="I171" s="440"/>
      <c r="J171" s="440"/>
      <c r="K171" s="84" t="s">
        <v>519</v>
      </c>
      <c r="L171" s="441" t="s">
        <v>525</v>
      </c>
      <c r="M171" s="226" t="s">
        <v>837</v>
      </c>
      <c r="N171" s="442" t="s">
        <v>838</v>
      </c>
      <c r="O171" s="84" t="s">
        <v>525</v>
      </c>
      <c r="P171" s="447" t="s">
        <v>839</v>
      </c>
      <c r="Q171" s="207" t="s">
        <v>840</v>
      </c>
      <c r="R171" s="444">
        <f>SUM(R172+R175+R181+R184+R186)</f>
        <v>671</v>
      </c>
      <c r="S171" s="444">
        <f>SUM(S172+S175+S181+S184+S186)</f>
        <v>527</v>
      </c>
      <c r="T171" s="444">
        <f>SUM(T172+T175+T181+T184+T186)</f>
        <v>527</v>
      </c>
      <c r="U171" s="188" t="s">
        <v>841</v>
      </c>
      <c r="V171" s="188" t="s">
        <v>842</v>
      </c>
      <c r="W171" s="446" t="s">
        <v>843</v>
      </c>
      <c r="X171" s="74"/>
      <c r="Y171" s="74"/>
      <c r="Z171" s="74"/>
      <c r="AA171" s="74"/>
      <c r="AB171" s="74"/>
      <c r="AC171" s="74"/>
      <c r="AD171" s="74"/>
    </row>
    <row r="172" spans="1:30" ht="78.75" x14ac:dyDescent="0.2">
      <c r="A172" s="211" t="s">
        <v>87</v>
      </c>
      <c r="B172" s="438" t="s">
        <v>827</v>
      </c>
      <c r="C172" s="85" t="s">
        <v>828</v>
      </c>
      <c r="D172" s="439" t="s">
        <v>829</v>
      </c>
      <c r="E172" s="85" t="s">
        <v>830</v>
      </c>
      <c r="F172" s="417"/>
      <c r="G172" s="440"/>
      <c r="H172" s="440"/>
      <c r="I172" s="440"/>
      <c r="J172" s="440"/>
      <c r="K172" s="84" t="s">
        <v>519</v>
      </c>
      <c r="L172" s="441" t="s">
        <v>531</v>
      </c>
      <c r="M172" s="226" t="s">
        <v>844</v>
      </c>
      <c r="N172" s="448" t="s">
        <v>844</v>
      </c>
      <c r="O172" s="84" t="s">
        <v>531</v>
      </c>
      <c r="P172" s="433" t="s">
        <v>845</v>
      </c>
      <c r="Q172" s="207" t="s">
        <v>846</v>
      </c>
      <c r="R172" s="449">
        <v>90</v>
      </c>
      <c r="S172" s="450">
        <f>S173+S174</f>
        <v>77</v>
      </c>
      <c r="T172" s="451">
        <f>T173+T174</f>
        <v>77</v>
      </c>
      <c r="U172" s="188" t="s">
        <v>847</v>
      </c>
      <c r="V172" s="452" t="s">
        <v>848</v>
      </c>
      <c r="W172" s="446" t="s">
        <v>849</v>
      </c>
      <c r="X172" s="74"/>
      <c r="Y172" s="74"/>
      <c r="Z172" s="74"/>
      <c r="AA172" s="74"/>
      <c r="AB172" s="74"/>
      <c r="AC172" s="74"/>
      <c r="AD172" s="74"/>
    </row>
    <row r="173" spans="1:30" ht="67.5" x14ac:dyDescent="0.2">
      <c r="A173" s="211" t="s">
        <v>87</v>
      </c>
      <c r="B173" s="438" t="s">
        <v>850</v>
      </c>
      <c r="C173" s="85" t="s">
        <v>828</v>
      </c>
      <c r="D173" s="439" t="s">
        <v>851</v>
      </c>
      <c r="E173" s="85" t="s">
        <v>830</v>
      </c>
      <c r="F173" s="417"/>
      <c r="G173" s="440"/>
      <c r="H173" s="440"/>
      <c r="I173" s="440"/>
      <c r="J173" s="440"/>
      <c r="K173" s="84" t="s">
        <v>519</v>
      </c>
      <c r="L173" s="441" t="s">
        <v>537</v>
      </c>
      <c r="M173" s="453" t="s">
        <v>852</v>
      </c>
      <c r="N173" s="454" t="s">
        <v>853</v>
      </c>
      <c r="O173" s="84" t="s">
        <v>537</v>
      </c>
      <c r="P173" s="433" t="s">
        <v>854</v>
      </c>
      <c r="Q173" s="207" t="s">
        <v>855</v>
      </c>
      <c r="R173" s="455">
        <v>45</v>
      </c>
      <c r="S173" s="450">
        <v>45</v>
      </c>
      <c r="T173" s="450">
        <v>45</v>
      </c>
      <c r="U173" s="188" t="s">
        <v>856</v>
      </c>
      <c r="V173" s="456" t="s">
        <v>857</v>
      </c>
      <c r="W173" s="446" t="s">
        <v>858</v>
      </c>
      <c r="X173" s="74"/>
      <c r="Y173" s="74"/>
      <c r="Z173" s="74"/>
      <c r="AA173" s="74"/>
      <c r="AB173" s="74"/>
      <c r="AC173" s="74"/>
      <c r="AD173" s="74"/>
    </row>
    <row r="174" spans="1:30" ht="67.5" x14ac:dyDescent="0.2">
      <c r="A174" s="211" t="s">
        <v>87</v>
      </c>
      <c r="B174" s="438" t="s">
        <v>827</v>
      </c>
      <c r="C174" s="85" t="s">
        <v>828</v>
      </c>
      <c r="D174" s="439" t="s">
        <v>829</v>
      </c>
      <c r="E174" s="85" t="s">
        <v>830</v>
      </c>
      <c r="F174" s="417"/>
      <c r="G174" s="440"/>
      <c r="H174" s="440"/>
      <c r="I174" s="440"/>
      <c r="J174" s="440"/>
      <c r="K174" s="84" t="s">
        <v>519</v>
      </c>
      <c r="L174" s="441" t="s">
        <v>558</v>
      </c>
      <c r="M174" s="457" t="s">
        <v>859</v>
      </c>
      <c r="N174" s="454" t="s">
        <v>860</v>
      </c>
      <c r="O174" s="84" t="s">
        <v>558</v>
      </c>
      <c r="P174" s="433" t="s">
        <v>861</v>
      </c>
      <c r="Q174" s="207" t="s">
        <v>862</v>
      </c>
      <c r="R174" s="455">
        <v>45</v>
      </c>
      <c r="S174" s="450">
        <v>32</v>
      </c>
      <c r="T174" s="450">
        <v>32</v>
      </c>
      <c r="U174" s="188" t="s">
        <v>863</v>
      </c>
      <c r="V174" s="188" t="s">
        <v>864</v>
      </c>
      <c r="W174" s="446" t="s">
        <v>865</v>
      </c>
      <c r="X174" s="74"/>
      <c r="Y174" s="74"/>
      <c r="Z174" s="74"/>
      <c r="AA174" s="74"/>
      <c r="AB174" s="74"/>
      <c r="AC174" s="74"/>
      <c r="AD174" s="74"/>
    </row>
    <row r="175" spans="1:30" ht="112.5" x14ac:dyDescent="0.2">
      <c r="A175" s="211" t="s">
        <v>87</v>
      </c>
      <c r="B175" s="438" t="s">
        <v>827</v>
      </c>
      <c r="C175" s="85" t="s">
        <v>828</v>
      </c>
      <c r="D175" s="439" t="s">
        <v>829</v>
      </c>
      <c r="E175" s="85" t="s">
        <v>830</v>
      </c>
      <c r="F175" s="417"/>
      <c r="G175" s="440"/>
      <c r="H175" s="440"/>
      <c r="I175" s="440"/>
      <c r="J175" s="440"/>
      <c r="K175" s="84" t="s">
        <v>519</v>
      </c>
      <c r="L175" s="441" t="s">
        <v>543</v>
      </c>
      <c r="M175" s="207" t="s">
        <v>866</v>
      </c>
      <c r="N175" s="458" t="s">
        <v>867</v>
      </c>
      <c r="O175" s="84" t="s">
        <v>543</v>
      </c>
      <c r="P175" s="446" t="s">
        <v>868</v>
      </c>
      <c r="Q175" s="458" t="s">
        <v>869</v>
      </c>
      <c r="R175" s="444">
        <v>400</v>
      </c>
      <c r="S175" s="450">
        <v>284</v>
      </c>
      <c r="T175" s="450">
        <v>284</v>
      </c>
      <c r="U175" s="207" t="s">
        <v>870</v>
      </c>
      <c r="V175" s="207" t="s">
        <v>871</v>
      </c>
      <c r="W175" s="446" t="s">
        <v>872</v>
      </c>
      <c r="X175" s="74"/>
      <c r="Y175" s="74"/>
      <c r="Z175" s="74"/>
      <c r="AA175" s="74"/>
      <c r="AB175" s="74"/>
      <c r="AC175" s="74"/>
      <c r="AD175" s="74"/>
    </row>
    <row r="176" spans="1:30" ht="112.5" x14ac:dyDescent="0.2">
      <c r="A176" s="211" t="s">
        <v>87</v>
      </c>
      <c r="B176" s="438" t="s">
        <v>827</v>
      </c>
      <c r="C176" s="85" t="s">
        <v>828</v>
      </c>
      <c r="D176" s="439" t="s">
        <v>829</v>
      </c>
      <c r="E176" s="85" t="s">
        <v>830</v>
      </c>
      <c r="F176" s="190"/>
      <c r="G176" s="190"/>
      <c r="H176" s="190"/>
      <c r="I176" s="190"/>
      <c r="J176" s="190"/>
      <c r="K176" s="84" t="s">
        <v>519</v>
      </c>
      <c r="L176" s="83" t="s">
        <v>562</v>
      </c>
      <c r="M176" s="446" t="s">
        <v>873</v>
      </c>
      <c r="N176" s="446" t="s">
        <v>874</v>
      </c>
      <c r="O176" s="211" t="s">
        <v>562</v>
      </c>
      <c r="P176" s="459" t="s">
        <v>875</v>
      </c>
      <c r="Q176" s="460" t="s">
        <v>876</v>
      </c>
      <c r="R176" s="461">
        <v>932</v>
      </c>
      <c r="S176" s="461">
        <f>S177+S178+S179+S180+S181</f>
        <v>504</v>
      </c>
      <c r="T176" s="461">
        <f>T177+T178+T179+T180+T181</f>
        <v>504</v>
      </c>
      <c r="U176" s="446" t="s">
        <v>877</v>
      </c>
      <c r="V176" s="446" t="s">
        <v>878</v>
      </c>
      <c r="W176" s="446" t="s">
        <v>879</v>
      </c>
      <c r="X176" s="74"/>
      <c r="Y176" s="74"/>
      <c r="Z176" s="74"/>
      <c r="AA176" s="74"/>
      <c r="AB176" s="74"/>
      <c r="AC176" s="74"/>
      <c r="AD176" s="74"/>
    </row>
    <row r="177" spans="1:30" ht="67.5" x14ac:dyDescent="0.2">
      <c r="A177" s="211" t="s">
        <v>87</v>
      </c>
      <c r="B177" s="438" t="s">
        <v>827</v>
      </c>
      <c r="C177" s="85" t="s">
        <v>828</v>
      </c>
      <c r="D177" s="439" t="s">
        <v>829</v>
      </c>
      <c r="E177" s="85" t="s">
        <v>830</v>
      </c>
      <c r="F177" s="190"/>
      <c r="G177" s="190"/>
      <c r="H177" s="190"/>
      <c r="I177" s="190"/>
      <c r="J177" s="190"/>
      <c r="K177" s="84" t="s">
        <v>519</v>
      </c>
      <c r="L177" s="211" t="s">
        <v>568</v>
      </c>
      <c r="M177" s="462" t="s">
        <v>880</v>
      </c>
      <c r="N177" s="463" t="s">
        <v>880</v>
      </c>
      <c r="O177" s="211" t="s">
        <v>568</v>
      </c>
      <c r="P177" s="459" t="s">
        <v>881</v>
      </c>
      <c r="Q177" s="454" t="s">
        <v>882</v>
      </c>
      <c r="R177" s="464">
        <v>48</v>
      </c>
      <c r="S177" s="461">
        <v>72</v>
      </c>
      <c r="T177" s="461">
        <v>72</v>
      </c>
      <c r="U177" s="465" t="s">
        <v>574</v>
      </c>
      <c r="V177" s="465" t="s">
        <v>883</v>
      </c>
      <c r="W177" s="446" t="s">
        <v>884</v>
      </c>
      <c r="X177" s="74"/>
      <c r="Y177" s="74"/>
      <c r="Z177" s="74"/>
      <c r="AA177" s="74"/>
      <c r="AB177" s="74"/>
      <c r="AC177" s="74"/>
      <c r="AD177" s="74"/>
    </row>
    <row r="178" spans="1:30" ht="45" x14ac:dyDescent="0.2">
      <c r="A178" s="211" t="s">
        <v>87</v>
      </c>
      <c r="B178" s="438" t="s">
        <v>827</v>
      </c>
      <c r="C178" s="85" t="s">
        <v>828</v>
      </c>
      <c r="D178" s="439" t="s">
        <v>829</v>
      </c>
      <c r="E178" s="85" t="s">
        <v>830</v>
      </c>
      <c r="F178" s="190"/>
      <c r="G178" s="190"/>
      <c r="H178" s="190"/>
      <c r="I178" s="190"/>
      <c r="J178" s="190"/>
      <c r="K178" s="84" t="s">
        <v>519</v>
      </c>
      <c r="L178" s="211" t="s">
        <v>572</v>
      </c>
      <c r="M178" s="462" t="s">
        <v>885</v>
      </c>
      <c r="N178" s="463" t="s">
        <v>885</v>
      </c>
      <c r="O178" s="211" t="s">
        <v>572</v>
      </c>
      <c r="P178" s="459" t="s">
        <v>886</v>
      </c>
      <c r="Q178" s="454" t="s">
        <v>887</v>
      </c>
      <c r="R178" s="464">
        <v>36</v>
      </c>
      <c r="S178" s="461">
        <v>30</v>
      </c>
      <c r="T178" s="461">
        <v>30</v>
      </c>
      <c r="U178" s="460" t="s">
        <v>888</v>
      </c>
      <c r="V178" s="460" t="s">
        <v>889</v>
      </c>
      <c r="W178" s="211" t="s">
        <v>890</v>
      </c>
      <c r="X178" s="74"/>
      <c r="Y178" s="74"/>
      <c r="Z178" s="74"/>
      <c r="AA178" s="74"/>
      <c r="AB178" s="74"/>
      <c r="AC178" s="74"/>
      <c r="AD178" s="74"/>
    </row>
    <row r="179" spans="1:30" ht="56.25" x14ac:dyDescent="0.2">
      <c r="A179" s="211" t="s">
        <v>87</v>
      </c>
      <c r="B179" s="438" t="s">
        <v>827</v>
      </c>
      <c r="C179" s="85" t="s">
        <v>828</v>
      </c>
      <c r="D179" s="439" t="s">
        <v>829</v>
      </c>
      <c r="E179" s="85" t="s">
        <v>830</v>
      </c>
      <c r="F179" s="190"/>
      <c r="G179" s="190"/>
      <c r="H179" s="190"/>
      <c r="I179" s="190"/>
      <c r="J179" s="190"/>
      <c r="K179" s="84" t="s">
        <v>519</v>
      </c>
      <c r="L179" s="211" t="s">
        <v>891</v>
      </c>
      <c r="M179" s="462" t="s">
        <v>892</v>
      </c>
      <c r="N179" s="462" t="s">
        <v>892</v>
      </c>
      <c r="O179" s="211" t="s">
        <v>891</v>
      </c>
      <c r="P179" s="459" t="s">
        <v>893</v>
      </c>
      <c r="Q179" s="454" t="s">
        <v>894</v>
      </c>
      <c r="R179" s="464">
        <v>12</v>
      </c>
      <c r="S179" s="461">
        <v>28</v>
      </c>
      <c r="T179" s="461">
        <v>28</v>
      </c>
      <c r="U179" s="460" t="s">
        <v>895</v>
      </c>
      <c r="V179" s="460" t="s">
        <v>896</v>
      </c>
      <c r="W179" s="211" t="s">
        <v>897</v>
      </c>
      <c r="X179" s="74"/>
      <c r="Y179" s="74"/>
      <c r="Z179" s="74"/>
      <c r="AA179" s="74"/>
      <c r="AB179" s="74"/>
      <c r="AC179" s="74"/>
      <c r="AD179" s="74"/>
    </row>
    <row r="180" spans="1:30" ht="45" x14ac:dyDescent="0.2">
      <c r="A180" s="211" t="s">
        <v>87</v>
      </c>
      <c r="B180" s="438" t="s">
        <v>827</v>
      </c>
      <c r="C180" s="85" t="s">
        <v>828</v>
      </c>
      <c r="D180" s="439" t="s">
        <v>829</v>
      </c>
      <c r="E180" s="85" t="s">
        <v>830</v>
      </c>
      <c r="F180" s="190"/>
      <c r="G180" s="190"/>
      <c r="H180" s="190"/>
      <c r="I180" s="190"/>
      <c r="J180" s="190"/>
      <c r="K180" s="84" t="s">
        <v>519</v>
      </c>
      <c r="L180" s="211" t="s">
        <v>898</v>
      </c>
      <c r="M180" s="462" t="s">
        <v>899</v>
      </c>
      <c r="N180" s="463" t="s">
        <v>899</v>
      </c>
      <c r="O180" s="211" t="s">
        <v>891</v>
      </c>
      <c r="P180" s="459" t="s">
        <v>900</v>
      </c>
      <c r="Q180" s="454" t="s">
        <v>901</v>
      </c>
      <c r="R180" s="464">
        <v>800</v>
      </c>
      <c r="S180" s="461">
        <v>354</v>
      </c>
      <c r="T180" s="461">
        <v>354</v>
      </c>
      <c r="U180" s="460" t="s">
        <v>902</v>
      </c>
      <c r="V180" s="460" t="s">
        <v>903</v>
      </c>
      <c r="W180" s="211" t="s">
        <v>904</v>
      </c>
      <c r="X180" s="74"/>
      <c r="Y180" s="74"/>
      <c r="Z180" s="74"/>
      <c r="AA180" s="74"/>
      <c r="AB180" s="74"/>
      <c r="AC180" s="74"/>
      <c r="AD180" s="74"/>
    </row>
    <row r="181" spans="1:30" ht="56.25" x14ac:dyDescent="0.2">
      <c r="A181" s="211" t="s">
        <v>87</v>
      </c>
      <c r="B181" s="438" t="s">
        <v>827</v>
      </c>
      <c r="C181" s="85" t="s">
        <v>828</v>
      </c>
      <c r="D181" s="439" t="s">
        <v>829</v>
      </c>
      <c r="E181" s="85" t="s">
        <v>830</v>
      </c>
      <c r="F181" s="190"/>
      <c r="G181" s="190"/>
      <c r="H181" s="190"/>
      <c r="I181" s="190"/>
      <c r="J181" s="190"/>
      <c r="K181" s="84" t="s">
        <v>519</v>
      </c>
      <c r="L181" s="211" t="s">
        <v>905</v>
      </c>
      <c r="M181" s="462" t="s">
        <v>906</v>
      </c>
      <c r="N181" s="463" t="s">
        <v>906</v>
      </c>
      <c r="O181" s="211" t="s">
        <v>898</v>
      </c>
      <c r="P181" s="459" t="s">
        <v>907</v>
      </c>
      <c r="Q181" s="454" t="s">
        <v>908</v>
      </c>
      <c r="R181" s="464">
        <v>36</v>
      </c>
      <c r="S181" s="461">
        <v>20</v>
      </c>
      <c r="T181" s="461">
        <v>20</v>
      </c>
      <c r="U181" s="460" t="s">
        <v>909</v>
      </c>
      <c r="V181" s="460" t="s">
        <v>910</v>
      </c>
      <c r="W181" s="446" t="s">
        <v>911</v>
      </c>
      <c r="X181" s="74"/>
      <c r="Y181" s="74"/>
      <c r="Z181" s="74"/>
      <c r="AA181" s="74"/>
      <c r="AB181" s="74"/>
      <c r="AC181" s="74"/>
      <c r="AD181" s="74"/>
    </row>
    <row r="182" spans="1:30" ht="78.75" x14ac:dyDescent="0.2">
      <c r="A182" s="211" t="s">
        <v>87</v>
      </c>
      <c r="B182" s="438" t="s">
        <v>827</v>
      </c>
      <c r="C182" s="85" t="s">
        <v>828</v>
      </c>
      <c r="D182" s="439" t="s">
        <v>829</v>
      </c>
      <c r="E182" s="85" t="s">
        <v>830</v>
      </c>
      <c r="F182" s="190"/>
      <c r="G182" s="190"/>
      <c r="H182" s="190"/>
      <c r="I182" s="190"/>
      <c r="J182" s="190"/>
      <c r="K182" s="84" t="s">
        <v>519</v>
      </c>
      <c r="L182" s="83" t="s">
        <v>576</v>
      </c>
      <c r="M182" s="446" t="s">
        <v>912</v>
      </c>
      <c r="N182" s="446" t="s">
        <v>913</v>
      </c>
      <c r="O182" s="211" t="s">
        <v>576</v>
      </c>
      <c r="P182" s="459" t="s">
        <v>914</v>
      </c>
      <c r="Q182" s="446" t="s">
        <v>912</v>
      </c>
      <c r="R182" s="466">
        <v>3</v>
      </c>
      <c r="S182" s="461">
        <v>2</v>
      </c>
      <c r="T182" s="461">
        <v>2</v>
      </c>
      <c r="U182" s="460" t="s">
        <v>915</v>
      </c>
      <c r="V182" s="446" t="s">
        <v>916</v>
      </c>
      <c r="W182" s="446" t="s">
        <v>917</v>
      </c>
      <c r="X182" s="74"/>
      <c r="Y182" s="74"/>
      <c r="Z182" s="74"/>
      <c r="AA182" s="74"/>
      <c r="AB182" s="74"/>
      <c r="AC182" s="74"/>
      <c r="AD182" s="74"/>
    </row>
    <row r="183" spans="1:30" ht="78.75" x14ac:dyDescent="0.2">
      <c r="A183" s="211" t="s">
        <v>87</v>
      </c>
      <c r="B183" s="438" t="s">
        <v>827</v>
      </c>
      <c r="C183" s="85" t="s">
        <v>828</v>
      </c>
      <c r="D183" s="439" t="s">
        <v>829</v>
      </c>
      <c r="E183" s="85" t="s">
        <v>830</v>
      </c>
      <c r="F183" s="190"/>
      <c r="G183" s="190"/>
      <c r="H183" s="190"/>
      <c r="I183" s="190"/>
      <c r="J183" s="190"/>
      <c r="K183" s="84" t="s">
        <v>519</v>
      </c>
      <c r="L183" s="83" t="s">
        <v>918</v>
      </c>
      <c r="M183" s="446" t="s">
        <v>919</v>
      </c>
      <c r="N183" s="446" t="s">
        <v>919</v>
      </c>
      <c r="O183" s="83" t="s">
        <v>918</v>
      </c>
      <c r="P183" s="459" t="s">
        <v>920</v>
      </c>
      <c r="Q183" s="446" t="s">
        <v>921</v>
      </c>
      <c r="R183" s="461">
        <v>3080</v>
      </c>
      <c r="S183" s="461">
        <v>3480</v>
      </c>
      <c r="T183" s="461">
        <v>3480</v>
      </c>
      <c r="U183" s="459" t="s">
        <v>922</v>
      </c>
      <c r="V183" s="459" t="s">
        <v>923</v>
      </c>
      <c r="W183" s="446" t="s">
        <v>924</v>
      </c>
      <c r="X183" s="74"/>
      <c r="Y183" s="74"/>
      <c r="Z183" s="74"/>
      <c r="AA183" s="74"/>
      <c r="AB183" s="74"/>
      <c r="AC183" s="74"/>
      <c r="AD183" s="74"/>
    </row>
    <row r="184" spans="1:30" ht="90" x14ac:dyDescent="0.2">
      <c r="A184" s="211" t="s">
        <v>87</v>
      </c>
      <c r="B184" s="438" t="s">
        <v>827</v>
      </c>
      <c r="C184" s="85" t="s">
        <v>828</v>
      </c>
      <c r="D184" s="439" t="s">
        <v>829</v>
      </c>
      <c r="E184" s="85" t="s">
        <v>830</v>
      </c>
      <c r="F184" s="190"/>
      <c r="G184" s="190"/>
      <c r="H184" s="190"/>
      <c r="I184" s="190"/>
      <c r="J184" s="190"/>
      <c r="K184" s="84" t="s">
        <v>519</v>
      </c>
      <c r="L184" s="83" t="s">
        <v>925</v>
      </c>
      <c r="M184" s="446" t="s">
        <v>926</v>
      </c>
      <c r="N184" s="446" t="s">
        <v>926</v>
      </c>
      <c r="O184" s="83" t="s">
        <v>925</v>
      </c>
      <c r="P184" s="459" t="s">
        <v>927</v>
      </c>
      <c r="Q184" s="446" t="s">
        <v>928</v>
      </c>
      <c r="R184" s="461">
        <v>80</v>
      </c>
      <c r="S184" s="461">
        <v>91</v>
      </c>
      <c r="T184" s="461">
        <v>91</v>
      </c>
      <c r="U184" s="459" t="s">
        <v>929</v>
      </c>
      <c r="V184" s="459" t="s">
        <v>930</v>
      </c>
      <c r="W184" s="446" t="s">
        <v>931</v>
      </c>
      <c r="X184" s="74"/>
      <c r="Y184" s="74"/>
      <c r="Z184" s="74"/>
      <c r="AA184" s="74"/>
      <c r="AB184" s="74"/>
      <c r="AC184" s="74"/>
      <c r="AD184" s="74"/>
    </row>
    <row r="185" spans="1:30" ht="56.25" x14ac:dyDescent="0.2">
      <c r="A185" s="211" t="s">
        <v>87</v>
      </c>
      <c r="B185" s="438" t="s">
        <v>850</v>
      </c>
      <c r="C185" s="85" t="s">
        <v>828</v>
      </c>
      <c r="D185" s="439" t="s">
        <v>851</v>
      </c>
      <c r="E185" s="85" t="s">
        <v>830</v>
      </c>
      <c r="F185" s="190"/>
      <c r="G185" s="190"/>
      <c r="H185" s="190"/>
      <c r="I185" s="190"/>
      <c r="J185" s="190"/>
      <c r="K185" s="84" t="s">
        <v>519</v>
      </c>
      <c r="L185" s="83" t="s">
        <v>932</v>
      </c>
      <c r="M185" s="446" t="s">
        <v>933</v>
      </c>
      <c r="N185" s="446" t="s">
        <v>934</v>
      </c>
      <c r="O185" s="83" t="s">
        <v>932</v>
      </c>
      <c r="P185" s="459" t="s">
        <v>935</v>
      </c>
      <c r="Q185" s="446" t="s">
        <v>936</v>
      </c>
      <c r="R185" s="461">
        <v>3000</v>
      </c>
      <c r="S185" s="461">
        <v>4564</v>
      </c>
      <c r="T185" s="461">
        <v>4564</v>
      </c>
      <c r="U185" s="459" t="s">
        <v>937</v>
      </c>
      <c r="V185" s="459" t="s">
        <v>938</v>
      </c>
      <c r="W185" s="446" t="s">
        <v>939</v>
      </c>
      <c r="X185" s="74"/>
      <c r="Y185" s="74"/>
      <c r="Z185" s="74"/>
      <c r="AA185" s="74"/>
      <c r="AB185" s="74"/>
      <c r="AC185" s="74"/>
      <c r="AD185" s="74"/>
    </row>
    <row r="186" spans="1:30" ht="45" x14ac:dyDescent="0.2">
      <c r="A186" s="211" t="s">
        <v>87</v>
      </c>
      <c r="B186" s="438" t="s">
        <v>827</v>
      </c>
      <c r="C186" s="85" t="s">
        <v>828</v>
      </c>
      <c r="D186" s="439" t="s">
        <v>829</v>
      </c>
      <c r="E186" s="85" t="s">
        <v>830</v>
      </c>
      <c r="F186" s="190"/>
      <c r="G186" s="190"/>
      <c r="H186" s="190"/>
      <c r="I186" s="190"/>
      <c r="J186" s="190"/>
      <c r="K186" s="84" t="s">
        <v>519</v>
      </c>
      <c r="L186" s="83" t="s">
        <v>940</v>
      </c>
      <c r="M186" s="446" t="s">
        <v>941</v>
      </c>
      <c r="N186" s="446" t="s">
        <v>941</v>
      </c>
      <c r="O186" s="83" t="s">
        <v>940</v>
      </c>
      <c r="P186" s="459" t="s">
        <v>942</v>
      </c>
      <c r="Q186" s="459" t="s">
        <v>943</v>
      </c>
      <c r="R186" s="466">
        <v>65</v>
      </c>
      <c r="S186" s="466">
        <f>S187+S188</f>
        <v>55</v>
      </c>
      <c r="T186" s="466">
        <f>T187+T188</f>
        <v>55</v>
      </c>
      <c r="U186" s="459" t="s">
        <v>944</v>
      </c>
      <c r="V186" s="459" t="s">
        <v>945</v>
      </c>
      <c r="W186" s="446" t="s">
        <v>946</v>
      </c>
      <c r="X186" s="74"/>
      <c r="Y186" s="74"/>
      <c r="Z186" s="74"/>
      <c r="AA186" s="74"/>
      <c r="AB186" s="74"/>
      <c r="AC186" s="74"/>
      <c r="AD186" s="74"/>
    </row>
    <row r="187" spans="1:30" ht="90" x14ac:dyDescent="0.2">
      <c r="A187" s="211" t="s">
        <v>87</v>
      </c>
      <c r="B187" s="438" t="s">
        <v>827</v>
      </c>
      <c r="C187" s="85" t="s">
        <v>828</v>
      </c>
      <c r="D187" s="439" t="s">
        <v>829</v>
      </c>
      <c r="E187" s="85" t="s">
        <v>830</v>
      </c>
      <c r="F187" s="190"/>
      <c r="G187" s="190"/>
      <c r="H187" s="190"/>
      <c r="I187" s="190"/>
      <c r="J187" s="190"/>
      <c r="K187" s="84" t="s">
        <v>519</v>
      </c>
      <c r="L187" s="83" t="s">
        <v>947</v>
      </c>
      <c r="M187" s="446" t="s">
        <v>948</v>
      </c>
      <c r="N187" s="446" t="s">
        <v>948</v>
      </c>
      <c r="O187" s="83" t="s">
        <v>947</v>
      </c>
      <c r="P187" s="459" t="s">
        <v>949</v>
      </c>
      <c r="Q187" s="446" t="s">
        <v>950</v>
      </c>
      <c r="R187" s="467">
        <v>5</v>
      </c>
      <c r="S187" s="461">
        <v>0</v>
      </c>
      <c r="T187" s="461">
        <v>0</v>
      </c>
      <c r="U187" s="459" t="s">
        <v>951</v>
      </c>
      <c r="V187" s="459" t="s">
        <v>952</v>
      </c>
      <c r="W187" s="446" t="s">
        <v>953</v>
      </c>
      <c r="X187" s="74"/>
      <c r="Y187" s="74"/>
      <c r="Z187" s="74"/>
      <c r="AA187" s="74"/>
      <c r="AB187" s="74"/>
      <c r="AC187" s="74"/>
      <c r="AD187" s="74"/>
    </row>
    <row r="188" spans="1:30" ht="146.25" x14ac:dyDescent="0.2">
      <c r="A188" s="211" t="s">
        <v>87</v>
      </c>
      <c r="B188" s="438" t="s">
        <v>827</v>
      </c>
      <c r="C188" s="85" t="s">
        <v>828</v>
      </c>
      <c r="D188" s="439" t="s">
        <v>829</v>
      </c>
      <c r="E188" s="85" t="s">
        <v>830</v>
      </c>
      <c r="F188" s="190"/>
      <c r="G188" s="190"/>
      <c r="H188" s="190"/>
      <c r="I188" s="190"/>
      <c r="J188" s="190"/>
      <c r="K188" s="84" t="s">
        <v>519</v>
      </c>
      <c r="L188" s="83" t="s">
        <v>954</v>
      </c>
      <c r="M188" s="446" t="s">
        <v>955</v>
      </c>
      <c r="N188" s="446" t="s">
        <v>955</v>
      </c>
      <c r="O188" s="83" t="s">
        <v>954</v>
      </c>
      <c r="P188" s="459" t="s">
        <v>956</v>
      </c>
      <c r="Q188" s="446" t="s">
        <v>957</v>
      </c>
      <c r="R188" s="467">
        <v>60</v>
      </c>
      <c r="S188" s="461">
        <v>55</v>
      </c>
      <c r="T188" s="461">
        <v>55</v>
      </c>
      <c r="U188" s="459" t="s">
        <v>958</v>
      </c>
      <c r="V188" s="459" t="s">
        <v>959</v>
      </c>
      <c r="W188" s="446" t="s">
        <v>960</v>
      </c>
      <c r="X188" s="74"/>
      <c r="Y188" s="74"/>
      <c r="Z188" s="74"/>
      <c r="AA188" s="74"/>
      <c r="AB188" s="74"/>
      <c r="AC188" s="74"/>
      <c r="AD188" s="74"/>
    </row>
    <row r="189" spans="1:30" ht="12.75" thickBot="1" x14ac:dyDescent="0.25">
      <c r="A189" s="144"/>
      <c r="B189" s="26"/>
      <c r="C189" s="26"/>
      <c r="D189" s="26"/>
      <c r="E189" s="26"/>
      <c r="F189" s="27"/>
      <c r="G189" s="27"/>
      <c r="H189" s="27"/>
      <c r="I189" s="27"/>
      <c r="J189" s="27"/>
      <c r="K189" s="26"/>
      <c r="L189" s="26"/>
      <c r="M189" s="468"/>
      <c r="N189" s="469"/>
      <c r="O189" s="26"/>
      <c r="P189" s="26"/>
      <c r="Q189" s="470"/>
      <c r="R189" s="26"/>
      <c r="S189" s="26"/>
      <c r="T189" s="26"/>
      <c r="U189" s="436"/>
      <c r="V189" s="436"/>
      <c r="W189" s="471"/>
      <c r="X189" s="74"/>
      <c r="Y189" s="74"/>
      <c r="Z189" s="74"/>
      <c r="AA189" s="74"/>
      <c r="AB189" s="74"/>
      <c r="AC189" s="74"/>
      <c r="AD189" s="74"/>
    </row>
    <row r="190" spans="1:30" ht="34.5" thickBot="1" x14ac:dyDescent="0.25">
      <c r="A190" s="472" t="s">
        <v>87</v>
      </c>
      <c r="B190" s="473" t="s">
        <v>961</v>
      </c>
      <c r="C190" s="200" t="s">
        <v>962</v>
      </c>
      <c r="D190" s="474" t="s">
        <v>963</v>
      </c>
      <c r="E190" s="200" t="s">
        <v>964</v>
      </c>
      <c r="F190" s="133">
        <v>2190282.2400000002</v>
      </c>
      <c r="G190" s="133">
        <v>2186004.13</v>
      </c>
      <c r="H190" s="133">
        <v>2186004.13</v>
      </c>
      <c r="I190" s="133">
        <v>2186004.13</v>
      </c>
      <c r="J190" s="133">
        <v>2186004.13</v>
      </c>
      <c r="K190" s="472" t="s">
        <v>92</v>
      </c>
      <c r="L190" s="475" t="s">
        <v>27</v>
      </c>
      <c r="M190" s="476" t="s">
        <v>965</v>
      </c>
      <c r="N190" s="477" t="s">
        <v>966</v>
      </c>
      <c r="O190" s="478" t="s">
        <v>27</v>
      </c>
      <c r="P190" s="475" t="s">
        <v>967</v>
      </c>
      <c r="Q190" s="479" t="s">
        <v>968</v>
      </c>
      <c r="R190" s="428" t="s">
        <v>969</v>
      </c>
      <c r="S190" s="429" t="s">
        <v>969</v>
      </c>
      <c r="T190" s="480">
        <v>1</v>
      </c>
      <c r="U190" s="481" t="s">
        <v>96</v>
      </c>
      <c r="V190" s="481" t="s">
        <v>96</v>
      </c>
      <c r="W190" s="132" t="s">
        <v>970</v>
      </c>
      <c r="X190" s="74"/>
      <c r="Y190" s="74"/>
      <c r="Z190" s="74"/>
      <c r="AA190" s="74"/>
      <c r="AB190" s="74"/>
      <c r="AC190" s="74"/>
      <c r="AD190" s="74"/>
    </row>
    <row r="191" spans="1:30" ht="34.5" thickBot="1" x14ac:dyDescent="0.25">
      <c r="A191" s="472" t="s">
        <v>87</v>
      </c>
      <c r="B191" s="473" t="s">
        <v>961</v>
      </c>
      <c r="C191" s="200" t="s">
        <v>962</v>
      </c>
      <c r="D191" s="474" t="s">
        <v>963</v>
      </c>
      <c r="E191" s="200" t="s">
        <v>964</v>
      </c>
      <c r="F191" s="132"/>
      <c r="G191" s="132"/>
      <c r="H191" s="133"/>
      <c r="I191" s="133"/>
      <c r="J191" s="133"/>
      <c r="K191" s="472" t="s">
        <v>92</v>
      </c>
      <c r="L191" s="475" t="s">
        <v>98</v>
      </c>
      <c r="M191" s="476" t="s">
        <v>971</v>
      </c>
      <c r="N191" s="477" t="s">
        <v>972</v>
      </c>
      <c r="O191" s="478" t="s">
        <v>98</v>
      </c>
      <c r="P191" s="475" t="s">
        <v>95</v>
      </c>
      <c r="Q191" s="479" t="s">
        <v>973</v>
      </c>
      <c r="R191" s="428" t="s">
        <v>974</v>
      </c>
      <c r="S191" s="429" t="s">
        <v>974</v>
      </c>
      <c r="T191" s="480">
        <v>25</v>
      </c>
      <c r="U191" s="481" t="s">
        <v>96</v>
      </c>
      <c r="V191" s="481" t="s">
        <v>96</v>
      </c>
      <c r="W191" s="132" t="s">
        <v>975</v>
      </c>
      <c r="X191" s="74"/>
      <c r="Y191" s="74"/>
      <c r="Z191" s="74"/>
      <c r="AA191" s="74"/>
      <c r="AB191" s="74"/>
      <c r="AC191" s="74"/>
      <c r="AD191" s="74"/>
    </row>
    <row r="192" spans="1:30" ht="34.5" thickBot="1" x14ac:dyDescent="0.25">
      <c r="A192" s="472" t="s">
        <v>87</v>
      </c>
      <c r="B192" s="473" t="s">
        <v>961</v>
      </c>
      <c r="C192" s="200" t="s">
        <v>976</v>
      </c>
      <c r="D192" s="474" t="s">
        <v>963</v>
      </c>
      <c r="E192" s="200" t="s">
        <v>977</v>
      </c>
      <c r="F192" s="132"/>
      <c r="G192" s="132"/>
      <c r="H192" s="133"/>
      <c r="I192" s="133"/>
      <c r="J192" s="133"/>
      <c r="K192" s="472" t="s">
        <v>92</v>
      </c>
      <c r="L192" s="475" t="s">
        <v>102</v>
      </c>
      <c r="M192" s="476" t="s">
        <v>978</v>
      </c>
      <c r="N192" s="477" t="s">
        <v>979</v>
      </c>
      <c r="O192" s="478" t="s">
        <v>102</v>
      </c>
      <c r="P192" s="475" t="s">
        <v>109</v>
      </c>
      <c r="Q192" s="482" t="s">
        <v>980</v>
      </c>
      <c r="R192" s="428" t="s">
        <v>981</v>
      </c>
      <c r="S192" s="429" t="s">
        <v>981</v>
      </c>
      <c r="T192" s="483">
        <v>0.31</v>
      </c>
      <c r="U192" s="481" t="s">
        <v>96</v>
      </c>
      <c r="V192" s="481" t="s">
        <v>96</v>
      </c>
      <c r="W192" s="132" t="s">
        <v>982</v>
      </c>
      <c r="X192" s="74"/>
      <c r="Y192" s="74"/>
      <c r="Z192" s="74"/>
      <c r="AA192" s="74"/>
      <c r="AB192" s="74"/>
      <c r="AC192" s="74"/>
      <c r="AD192" s="74"/>
    </row>
    <row r="193" spans="1:30" ht="23.25" thickBot="1" x14ac:dyDescent="0.25">
      <c r="A193" s="472" t="s">
        <v>87</v>
      </c>
      <c r="B193" s="473" t="s">
        <v>961</v>
      </c>
      <c r="C193" s="200" t="s">
        <v>976</v>
      </c>
      <c r="D193" s="474" t="s">
        <v>963</v>
      </c>
      <c r="E193" s="200" t="s">
        <v>977</v>
      </c>
      <c r="F193" s="132"/>
      <c r="G193" s="132"/>
      <c r="H193" s="133"/>
      <c r="I193" s="133"/>
      <c r="J193" s="133"/>
      <c r="K193" s="472" t="s">
        <v>92</v>
      </c>
      <c r="L193" s="475" t="s">
        <v>153</v>
      </c>
      <c r="M193" s="476" t="s">
        <v>983</v>
      </c>
      <c r="N193" s="477" t="s">
        <v>984</v>
      </c>
      <c r="O193" s="478" t="s">
        <v>153</v>
      </c>
      <c r="P193" s="475" t="s">
        <v>95</v>
      </c>
      <c r="Q193" s="479" t="s">
        <v>985</v>
      </c>
      <c r="R193" s="428" t="s">
        <v>986</v>
      </c>
      <c r="S193" s="429" t="s">
        <v>986</v>
      </c>
      <c r="T193" s="480">
        <v>34</v>
      </c>
      <c r="U193" s="481" t="s">
        <v>96</v>
      </c>
      <c r="V193" s="481" t="s">
        <v>96</v>
      </c>
      <c r="W193" s="132" t="s">
        <v>987</v>
      </c>
      <c r="X193" s="74"/>
      <c r="Y193" s="74"/>
      <c r="Z193" s="74"/>
      <c r="AA193" s="74"/>
      <c r="AB193" s="74"/>
      <c r="AC193" s="74"/>
      <c r="AD193" s="74"/>
    </row>
    <row r="194" spans="1:30" ht="23.25" thickBot="1" x14ac:dyDescent="0.25">
      <c r="A194" s="472" t="s">
        <v>87</v>
      </c>
      <c r="B194" s="473" t="s">
        <v>961</v>
      </c>
      <c r="C194" s="200" t="s">
        <v>976</v>
      </c>
      <c r="D194" s="474" t="s">
        <v>963</v>
      </c>
      <c r="E194" s="200" t="s">
        <v>988</v>
      </c>
      <c r="F194" s="132"/>
      <c r="G194" s="132"/>
      <c r="H194" s="133"/>
      <c r="I194" s="133"/>
      <c r="J194" s="133"/>
      <c r="K194" s="472" t="s">
        <v>92</v>
      </c>
      <c r="L194" s="475" t="s">
        <v>116</v>
      </c>
      <c r="M194" s="476" t="s">
        <v>989</v>
      </c>
      <c r="N194" s="477" t="s">
        <v>990</v>
      </c>
      <c r="O194" s="478" t="s">
        <v>116</v>
      </c>
      <c r="P194" s="475" t="s">
        <v>109</v>
      </c>
      <c r="Q194" s="479" t="s">
        <v>991</v>
      </c>
      <c r="R194" s="484" t="s">
        <v>992</v>
      </c>
      <c r="S194" s="485" t="s">
        <v>992</v>
      </c>
      <c r="T194" s="483">
        <v>9.23</v>
      </c>
      <c r="U194" s="481" t="s">
        <v>96</v>
      </c>
      <c r="V194" s="481" t="s">
        <v>96</v>
      </c>
      <c r="W194" s="132" t="s">
        <v>993</v>
      </c>
      <c r="X194" s="74"/>
      <c r="Y194" s="74"/>
      <c r="Z194" s="74"/>
      <c r="AA194" s="74"/>
      <c r="AB194" s="74"/>
      <c r="AC194" s="74"/>
      <c r="AD194" s="74"/>
    </row>
    <row r="195" spans="1:30" ht="45.75" thickBot="1" x14ac:dyDescent="0.25">
      <c r="A195" s="472" t="s">
        <v>87</v>
      </c>
      <c r="B195" s="473" t="s">
        <v>961</v>
      </c>
      <c r="C195" s="200" t="s">
        <v>962</v>
      </c>
      <c r="D195" s="474" t="s">
        <v>963</v>
      </c>
      <c r="E195" s="200" t="s">
        <v>977</v>
      </c>
      <c r="F195" s="132"/>
      <c r="G195" s="132"/>
      <c r="H195" s="133"/>
      <c r="I195" s="133"/>
      <c r="J195" s="133"/>
      <c r="K195" s="472" t="s">
        <v>92</v>
      </c>
      <c r="L195" s="475" t="s">
        <v>172</v>
      </c>
      <c r="M195" s="476" t="s">
        <v>994</v>
      </c>
      <c r="N195" s="477" t="s">
        <v>995</v>
      </c>
      <c r="O195" s="478" t="s">
        <v>172</v>
      </c>
      <c r="P195" s="475" t="s">
        <v>101</v>
      </c>
      <c r="Q195" s="479" t="s">
        <v>996</v>
      </c>
      <c r="R195" s="486" t="s">
        <v>997</v>
      </c>
      <c r="S195" s="487" t="s">
        <v>997</v>
      </c>
      <c r="T195" s="483">
        <v>5.2</v>
      </c>
      <c r="U195" s="481" t="s">
        <v>96</v>
      </c>
      <c r="V195" s="481" t="s">
        <v>96</v>
      </c>
      <c r="W195" s="132" t="s">
        <v>998</v>
      </c>
      <c r="X195" s="74"/>
      <c r="Y195" s="74"/>
      <c r="Z195" s="74"/>
      <c r="AA195" s="74"/>
      <c r="AB195" s="74"/>
      <c r="AC195" s="74"/>
      <c r="AD195" s="74"/>
    </row>
    <row r="196" spans="1:30" ht="12.75" thickBot="1" x14ac:dyDescent="0.25">
      <c r="A196" s="488"/>
      <c r="B196" s="489"/>
      <c r="C196" s="490"/>
      <c r="D196" s="489"/>
      <c r="E196" s="490"/>
      <c r="F196" s="491"/>
      <c r="G196" s="491"/>
      <c r="H196" s="491"/>
      <c r="I196" s="491"/>
      <c r="J196" s="491"/>
      <c r="K196" s="489"/>
      <c r="L196" s="490"/>
      <c r="M196" s="492"/>
      <c r="N196" s="490"/>
      <c r="O196" s="490"/>
      <c r="P196" s="489"/>
      <c r="Q196" s="492"/>
      <c r="R196" s="490"/>
      <c r="S196" s="490"/>
      <c r="T196" s="489"/>
      <c r="U196" s="493"/>
      <c r="V196" s="493"/>
      <c r="W196" s="494"/>
      <c r="X196" s="74"/>
      <c r="Y196" s="74"/>
      <c r="Z196" s="74"/>
      <c r="AA196" s="74"/>
      <c r="AB196" s="74"/>
      <c r="AC196" s="74"/>
      <c r="AD196" s="74"/>
    </row>
    <row r="197" spans="1:30" ht="45.75" thickBot="1" x14ac:dyDescent="0.25">
      <c r="A197" s="495" t="s">
        <v>87</v>
      </c>
      <c r="B197" s="496" t="s">
        <v>999</v>
      </c>
      <c r="C197" s="497" t="s">
        <v>1000</v>
      </c>
      <c r="D197" s="498" t="s">
        <v>1001</v>
      </c>
      <c r="E197" s="497" t="s">
        <v>1002</v>
      </c>
      <c r="F197" s="499">
        <v>1415059.25</v>
      </c>
      <c r="G197" s="499">
        <v>1598116.14</v>
      </c>
      <c r="H197" s="499">
        <v>1598116.14</v>
      </c>
      <c r="I197" s="499">
        <v>1598116.14</v>
      </c>
      <c r="J197" s="499">
        <v>1598116.14</v>
      </c>
      <c r="K197" s="500" t="s">
        <v>92</v>
      </c>
      <c r="L197" s="500" t="s">
        <v>27</v>
      </c>
      <c r="M197" s="501" t="s">
        <v>1003</v>
      </c>
      <c r="N197" s="501" t="s">
        <v>1003</v>
      </c>
      <c r="O197" s="500" t="s">
        <v>27</v>
      </c>
      <c r="P197" s="500" t="s">
        <v>95</v>
      </c>
      <c r="Q197" s="501" t="s">
        <v>1004</v>
      </c>
      <c r="R197" s="502">
        <v>0.25</v>
      </c>
      <c r="S197" s="502">
        <v>0.8</v>
      </c>
      <c r="T197" s="502">
        <v>0.8</v>
      </c>
      <c r="U197" s="503" t="s">
        <v>96</v>
      </c>
      <c r="V197" s="503" t="s">
        <v>96</v>
      </c>
      <c r="W197" s="504" t="s">
        <v>97</v>
      </c>
      <c r="X197" s="74"/>
      <c r="Y197" s="74"/>
      <c r="Z197" s="74"/>
      <c r="AA197" s="74"/>
      <c r="AB197" s="74"/>
      <c r="AC197" s="74"/>
      <c r="AD197" s="74"/>
    </row>
    <row r="198" spans="1:30" ht="34.5" thickBot="1" x14ac:dyDescent="0.25">
      <c r="A198" s="495" t="s">
        <v>87</v>
      </c>
      <c r="B198" s="496" t="s">
        <v>999</v>
      </c>
      <c r="C198" s="497" t="s">
        <v>1000</v>
      </c>
      <c r="D198" s="498" t="s">
        <v>1001</v>
      </c>
      <c r="E198" s="497" t="s">
        <v>1002</v>
      </c>
      <c r="F198" s="496"/>
      <c r="G198" s="505"/>
      <c r="H198" s="505"/>
      <c r="I198" s="505"/>
      <c r="J198" s="505"/>
      <c r="K198" s="500" t="s">
        <v>92</v>
      </c>
      <c r="L198" s="500" t="s">
        <v>98</v>
      </c>
      <c r="M198" s="501" t="s">
        <v>1005</v>
      </c>
      <c r="N198" s="501" t="s">
        <v>1005</v>
      </c>
      <c r="O198" s="500" t="s">
        <v>98</v>
      </c>
      <c r="P198" s="500" t="s">
        <v>105</v>
      </c>
      <c r="Q198" s="501" t="s">
        <v>1006</v>
      </c>
      <c r="R198" s="502">
        <v>0.4</v>
      </c>
      <c r="S198" s="502">
        <v>0.9</v>
      </c>
      <c r="T198" s="502">
        <v>0.9</v>
      </c>
      <c r="U198" s="503" t="s">
        <v>96</v>
      </c>
      <c r="V198" s="503" t="s">
        <v>96</v>
      </c>
      <c r="W198" s="504" t="s">
        <v>97</v>
      </c>
      <c r="X198" s="74"/>
      <c r="Y198" s="74"/>
      <c r="Z198" s="74"/>
      <c r="AA198" s="74"/>
      <c r="AB198" s="74"/>
      <c r="AC198" s="74"/>
      <c r="AD198" s="74"/>
    </row>
    <row r="199" spans="1:30" ht="23.25" thickBot="1" x14ac:dyDescent="0.25">
      <c r="A199" s="495" t="s">
        <v>87</v>
      </c>
      <c r="B199" s="496" t="s">
        <v>999</v>
      </c>
      <c r="C199" s="497" t="s">
        <v>1000</v>
      </c>
      <c r="D199" s="498" t="s">
        <v>1001</v>
      </c>
      <c r="E199" s="497" t="s">
        <v>1002</v>
      </c>
      <c r="F199" s="496"/>
      <c r="G199" s="505"/>
      <c r="H199" s="505"/>
      <c r="I199" s="505"/>
      <c r="J199" s="505"/>
      <c r="K199" s="500" t="s">
        <v>92</v>
      </c>
      <c r="L199" s="506" t="s">
        <v>102</v>
      </c>
      <c r="M199" s="501" t="s">
        <v>1007</v>
      </c>
      <c r="N199" s="501" t="s">
        <v>1007</v>
      </c>
      <c r="O199" s="507" t="s">
        <v>102</v>
      </c>
      <c r="P199" s="500" t="s">
        <v>109</v>
      </c>
      <c r="Q199" s="501" t="s">
        <v>1008</v>
      </c>
      <c r="R199" s="502">
        <v>0.6</v>
      </c>
      <c r="S199" s="502">
        <v>0.9</v>
      </c>
      <c r="T199" s="502" t="s">
        <v>1009</v>
      </c>
      <c r="U199" s="503" t="s">
        <v>96</v>
      </c>
      <c r="V199" s="503" t="s">
        <v>96</v>
      </c>
      <c r="W199" s="504" t="s">
        <v>97</v>
      </c>
      <c r="X199" s="74"/>
      <c r="Y199" s="74"/>
      <c r="Z199" s="74"/>
      <c r="AA199" s="74"/>
      <c r="AB199" s="74"/>
      <c r="AC199" s="74"/>
      <c r="AD199" s="74"/>
    </row>
    <row r="200" spans="1:30" ht="34.5" thickBot="1" x14ac:dyDescent="0.25">
      <c r="A200" s="495" t="s">
        <v>87</v>
      </c>
      <c r="B200" s="496" t="s">
        <v>999</v>
      </c>
      <c r="C200" s="497" t="s">
        <v>1000</v>
      </c>
      <c r="D200" s="498" t="s">
        <v>1001</v>
      </c>
      <c r="E200" s="497" t="s">
        <v>1002</v>
      </c>
      <c r="F200" s="496"/>
      <c r="G200" s="505"/>
      <c r="H200" s="505"/>
      <c r="I200" s="505"/>
      <c r="J200" s="505"/>
      <c r="K200" s="500" t="s">
        <v>92</v>
      </c>
      <c r="L200" s="506" t="s">
        <v>106</v>
      </c>
      <c r="M200" s="501" t="s">
        <v>1010</v>
      </c>
      <c r="N200" s="501" t="s">
        <v>1010</v>
      </c>
      <c r="O200" s="507" t="s">
        <v>106</v>
      </c>
      <c r="P200" s="500" t="s">
        <v>109</v>
      </c>
      <c r="Q200" s="501" t="s">
        <v>1011</v>
      </c>
      <c r="R200" s="502">
        <v>0.2</v>
      </c>
      <c r="S200" s="502">
        <v>0.9</v>
      </c>
      <c r="T200" s="502">
        <v>0.9</v>
      </c>
      <c r="U200" s="503" t="s">
        <v>96</v>
      </c>
      <c r="V200" s="503" t="s">
        <v>96</v>
      </c>
      <c r="W200" s="504" t="s">
        <v>97</v>
      </c>
      <c r="X200" s="74"/>
      <c r="Y200" s="74"/>
      <c r="Z200" s="74"/>
      <c r="AA200" s="74"/>
      <c r="AB200" s="74"/>
      <c r="AC200" s="74"/>
      <c r="AD200" s="74"/>
    </row>
    <row r="201" spans="1:30" ht="34.5" thickBot="1" x14ac:dyDescent="0.25">
      <c r="A201" s="495" t="s">
        <v>87</v>
      </c>
      <c r="B201" s="496" t="s">
        <v>999</v>
      </c>
      <c r="C201" s="497" t="s">
        <v>1000</v>
      </c>
      <c r="D201" s="498" t="s">
        <v>1001</v>
      </c>
      <c r="E201" s="497" t="s">
        <v>1002</v>
      </c>
      <c r="F201" s="496"/>
      <c r="G201" s="505"/>
      <c r="H201" s="505"/>
      <c r="I201" s="505"/>
      <c r="J201" s="505"/>
      <c r="K201" s="500" t="s">
        <v>92</v>
      </c>
      <c r="L201" s="506" t="s">
        <v>110</v>
      </c>
      <c r="M201" s="501" t="s">
        <v>1012</v>
      </c>
      <c r="N201" s="501" t="s">
        <v>1012</v>
      </c>
      <c r="O201" s="507" t="s">
        <v>110</v>
      </c>
      <c r="P201" s="500" t="s">
        <v>105</v>
      </c>
      <c r="Q201" s="501" t="s">
        <v>1013</v>
      </c>
      <c r="R201" s="502">
        <v>0.2</v>
      </c>
      <c r="S201" s="502">
        <v>0.8</v>
      </c>
      <c r="T201" s="502">
        <v>0.8</v>
      </c>
      <c r="U201" s="503" t="s">
        <v>96</v>
      </c>
      <c r="V201" s="503" t="s">
        <v>96</v>
      </c>
      <c r="W201" s="504" t="s">
        <v>97</v>
      </c>
      <c r="X201" s="74"/>
      <c r="Y201" s="74"/>
      <c r="Z201" s="74"/>
      <c r="AA201" s="74"/>
      <c r="AB201" s="74"/>
      <c r="AC201" s="74"/>
      <c r="AD201" s="74"/>
    </row>
    <row r="202" spans="1:30" ht="23.25" thickBot="1" x14ac:dyDescent="0.25">
      <c r="A202" s="495" t="s">
        <v>87</v>
      </c>
      <c r="B202" s="496" t="s">
        <v>999</v>
      </c>
      <c r="C202" s="497" t="s">
        <v>1000</v>
      </c>
      <c r="D202" s="498" t="s">
        <v>1001</v>
      </c>
      <c r="E202" s="497" t="s">
        <v>1002</v>
      </c>
      <c r="F202" s="496"/>
      <c r="G202" s="505"/>
      <c r="H202" s="505"/>
      <c r="I202" s="505"/>
      <c r="J202" s="505"/>
      <c r="K202" s="500" t="s">
        <v>92</v>
      </c>
      <c r="L202" s="506" t="s">
        <v>113</v>
      </c>
      <c r="M202" s="501" t="s">
        <v>1014</v>
      </c>
      <c r="N202" s="501" t="s">
        <v>1014</v>
      </c>
      <c r="O202" s="507" t="s">
        <v>113</v>
      </c>
      <c r="P202" s="500" t="s">
        <v>105</v>
      </c>
      <c r="Q202" s="501" t="s">
        <v>1015</v>
      </c>
      <c r="R202" s="502">
        <v>0.05</v>
      </c>
      <c r="S202" s="502">
        <v>0.4</v>
      </c>
      <c r="T202" s="502">
        <v>0.4</v>
      </c>
      <c r="U202" s="503" t="s">
        <v>96</v>
      </c>
      <c r="V202" s="503" t="s">
        <v>96</v>
      </c>
      <c r="W202" s="504" t="s">
        <v>97</v>
      </c>
      <c r="X202" s="71"/>
      <c r="Y202" s="74"/>
      <c r="Z202" s="74"/>
      <c r="AA202" s="74"/>
      <c r="AB202" s="74"/>
      <c r="AC202" s="74"/>
      <c r="AD202" s="74"/>
    </row>
    <row r="203" spans="1:30" ht="23.25" thickBot="1" x14ac:dyDescent="0.25">
      <c r="A203" s="495" t="s">
        <v>87</v>
      </c>
      <c r="B203" s="496" t="s">
        <v>999</v>
      </c>
      <c r="C203" s="497" t="s">
        <v>1000</v>
      </c>
      <c r="D203" s="498" t="s">
        <v>1001</v>
      </c>
      <c r="E203" s="497" t="s">
        <v>1002</v>
      </c>
      <c r="F203" s="496"/>
      <c r="G203" s="505"/>
      <c r="H203" s="505"/>
      <c r="I203" s="505"/>
      <c r="J203" s="505"/>
      <c r="K203" s="500" t="s">
        <v>92</v>
      </c>
      <c r="L203" s="506" t="s">
        <v>116</v>
      </c>
      <c r="M203" s="501" t="s">
        <v>1016</v>
      </c>
      <c r="N203" s="501" t="s">
        <v>1016</v>
      </c>
      <c r="O203" s="507" t="s">
        <v>116</v>
      </c>
      <c r="P203" s="500" t="s">
        <v>109</v>
      </c>
      <c r="Q203" s="501" t="s">
        <v>1017</v>
      </c>
      <c r="R203" s="502">
        <v>1</v>
      </c>
      <c r="S203" s="502">
        <v>1</v>
      </c>
      <c r="T203" s="502">
        <v>1</v>
      </c>
      <c r="U203" s="503" t="s">
        <v>96</v>
      </c>
      <c r="V203" s="503" t="s">
        <v>96</v>
      </c>
      <c r="W203" s="504" t="s">
        <v>97</v>
      </c>
      <c r="X203" s="71"/>
      <c r="Y203" s="74"/>
      <c r="Z203" s="74"/>
      <c r="AA203" s="74"/>
      <c r="AB203" s="74"/>
      <c r="AC203" s="74"/>
      <c r="AD203" s="74"/>
    </row>
    <row r="204" spans="1:30" ht="23.25" thickBot="1" x14ac:dyDescent="0.25">
      <c r="A204" s="495" t="s">
        <v>87</v>
      </c>
      <c r="B204" s="496" t="s">
        <v>999</v>
      </c>
      <c r="C204" s="497" t="s">
        <v>1000</v>
      </c>
      <c r="D204" s="498" t="s">
        <v>1001</v>
      </c>
      <c r="E204" s="497" t="s">
        <v>1002</v>
      </c>
      <c r="F204" s="496"/>
      <c r="G204" s="505"/>
      <c r="H204" s="505"/>
      <c r="I204" s="505"/>
      <c r="J204" s="505"/>
      <c r="K204" s="500" t="s">
        <v>92</v>
      </c>
      <c r="L204" s="506" t="s">
        <v>106</v>
      </c>
      <c r="M204" s="501" t="s">
        <v>1018</v>
      </c>
      <c r="N204" s="501" t="s">
        <v>1018</v>
      </c>
      <c r="O204" s="507" t="s">
        <v>106</v>
      </c>
      <c r="P204" s="500" t="s">
        <v>109</v>
      </c>
      <c r="Q204" s="501" t="s">
        <v>1019</v>
      </c>
      <c r="R204" s="502">
        <v>1</v>
      </c>
      <c r="S204" s="502">
        <v>0.45</v>
      </c>
      <c r="T204" s="502">
        <v>0.45</v>
      </c>
      <c r="U204" s="503" t="s">
        <v>96</v>
      </c>
      <c r="V204" s="503" t="s">
        <v>96</v>
      </c>
      <c r="W204" s="504" t="s">
        <v>97</v>
      </c>
      <c r="X204" s="71"/>
      <c r="Y204" s="74"/>
      <c r="Z204" s="74"/>
      <c r="AA204" s="74"/>
      <c r="AB204" s="74"/>
      <c r="AC204" s="74"/>
      <c r="AD204" s="74"/>
    </row>
    <row r="205" spans="1:30" ht="23.25" thickBot="1" x14ac:dyDescent="0.25">
      <c r="A205" s="495" t="s">
        <v>87</v>
      </c>
      <c r="B205" s="496" t="s">
        <v>999</v>
      </c>
      <c r="C205" s="497" t="s">
        <v>1000</v>
      </c>
      <c r="D205" s="498" t="s">
        <v>1001</v>
      </c>
      <c r="E205" s="497" t="s">
        <v>1002</v>
      </c>
      <c r="F205" s="496"/>
      <c r="G205" s="505"/>
      <c r="H205" s="505"/>
      <c r="I205" s="505"/>
      <c r="J205" s="505"/>
      <c r="K205" s="500" t="s">
        <v>92</v>
      </c>
      <c r="L205" s="506" t="s">
        <v>125</v>
      </c>
      <c r="M205" s="501" t="s">
        <v>1020</v>
      </c>
      <c r="N205" s="501" t="s">
        <v>1020</v>
      </c>
      <c r="O205" s="507" t="s">
        <v>125</v>
      </c>
      <c r="P205" s="500" t="s">
        <v>95</v>
      </c>
      <c r="Q205" s="501" t="s">
        <v>1021</v>
      </c>
      <c r="R205" s="502">
        <v>0.05</v>
      </c>
      <c r="S205" s="502">
        <v>0.45</v>
      </c>
      <c r="T205" s="502">
        <v>0.45</v>
      </c>
      <c r="U205" s="503" t="s">
        <v>96</v>
      </c>
      <c r="V205" s="503" t="s">
        <v>96</v>
      </c>
      <c r="W205" s="504" t="s">
        <v>97</v>
      </c>
      <c r="X205" s="71"/>
      <c r="Y205" s="74"/>
      <c r="Z205" s="74"/>
      <c r="AA205" s="74"/>
      <c r="AB205" s="74"/>
      <c r="AC205" s="74"/>
      <c r="AD205" s="74"/>
    </row>
    <row r="206" spans="1:30" ht="23.25" thickBot="1" x14ac:dyDescent="0.25">
      <c r="A206" s="495" t="s">
        <v>87</v>
      </c>
      <c r="B206" s="496" t="s">
        <v>999</v>
      </c>
      <c r="C206" s="497" t="s">
        <v>1000</v>
      </c>
      <c r="D206" s="498" t="s">
        <v>1001</v>
      </c>
      <c r="E206" s="497" t="s">
        <v>1002</v>
      </c>
      <c r="F206" s="496"/>
      <c r="G206" s="505"/>
      <c r="H206" s="505"/>
      <c r="I206" s="505"/>
      <c r="J206" s="505"/>
      <c r="K206" s="500" t="s">
        <v>92</v>
      </c>
      <c r="L206" s="506" t="s">
        <v>106</v>
      </c>
      <c r="M206" s="501" t="s">
        <v>1022</v>
      </c>
      <c r="N206" s="501" t="s">
        <v>1022</v>
      </c>
      <c r="O206" s="507" t="s">
        <v>106</v>
      </c>
      <c r="P206" s="500" t="s">
        <v>105</v>
      </c>
      <c r="Q206" s="501" t="s">
        <v>1023</v>
      </c>
      <c r="R206" s="508">
        <v>0.3</v>
      </c>
      <c r="S206" s="508">
        <v>0.9</v>
      </c>
      <c r="T206" s="508">
        <v>0.9</v>
      </c>
      <c r="U206" s="503" t="s">
        <v>96</v>
      </c>
      <c r="V206" s="503" t="s">
        <v>96</v>
      </c>
      <c r="W206" s="504" t="s">
        <v>97</v>
      </c>
      <c r="X206" s="71"/>
      <c r="Y206" s="74"/>
      <c r="Z206" s="74"/>
      <c r="AA206" s="74"/>
      <c r="AB206" s="74"/>
      <c r="AC206" s="74"/>
      <c r="AD206" s="74"/>
    </row>
    <row r="207" spans="1:30" ht="34.5" thickBot="1" x14ac:dyDescent="0.25">
      <c r="A207" s="495" t="s">
        <v>87</v>
      </c>
      <c r="B207" s="496" t="s">
        <v>999</v>
      </c>
      <c r="C207" s="497" t="s">
        <v>1000</v>
      </c>
      <c r="D207" s="498" t="s">
        <v>1001</v>
      </c>
      <c r="E207" s="497" t="s">
        <v>1002</v>
      </c>
      <c r="F207" s="496"/>
      <c r="G207" s="505"/>
      <c r="H207" s="505"/>
      <c r="I207" s="505"/>
      <c r="J207" s="505"/>
      <c r="K207" s="500" t="s">
        <v>92</v>
      </c>
      <c r="L207" s="506" t="s">
        <v>110</v>
      </c>
      <c r="M207" s="501" t="s">
        <v>1024</v>
      </c>
      <c r="N207" s="501" t="s">
        <v>1024</v>
      </c>
      <c r="O207" s="507" t="s">
        <v>110</v>
      </c>
      <c r="P207" s="500" t="s">
        <v>95</v>
      </c>
      <c r="Q207" s="501" t="s">
        <v>1025</v>
      </c>
      <c r="R207" s="508">
        <v>0.2</v>
      </c>
      <c r="S207" s="508">
        <v>0.9</v>
      </c>
      <c r="T207" s="508">
        <v>0.9</v>
      </c>
      <c r="U207" s="503" t="s">
        <v>96</v>
      </c>
      <c r="V207" s="503" t="s">
        <v>96</v>
      </c>
      <c r="W207" s="504" t="s">
        <v>97</v>
      </c>
      <c r="X207" s="71"/>
      <c r="Y207" s="74"/>
      <c r="Z207" s="74"/>
      <c r="AA207" s="74"/>
      <c r="AB207" s="74"/>
      <c r="AC207" s="74"/>
      <c r="AD207" s="74"/>
    </row>
    <row r="208" spans="1:30" ht="45.75" thickBot="1" x14ac:dyDescent="0.25">
      <c r="A208" s="495" t="s">
        <v>87</v>
      </c>
      <c r="B208" s="496" t="s">
        <v>999</v>
      </c>
      <c r="C208" s="497" t="s">
        <v>1000</v>
      </c>
      <c r="D208" s="498" t="s">
        <v>1001</v>
      </c>
      <c r="E208" s="497" t="s">
        <v>1002</v>
      </c>
      <c r="F208" s="496"/>
      <c r="G208" s="505"/>
      <c r="H208" s="505"/>
      <c r="I208" s="505"/>
      <c r="J208" s="505"/>
      <c r="K208" s="500" t="s">
        <v>92</v>
      </c>
      <c r="L208" s="506" t="s">
        <v>113</v>
      </c>
      <c r="M208" s="501" t="s">
        <v>1026</v>
      </c>
      <c r="N208" s="501" t="s">
        <v>1026</v>
      </c>
      <c r="O208" s="507" t="s">
        <v>113</v>
      </c>
      <c r="P208" s="500"/>
      <c r="Q208" s="501" t="s">
        <v>1027</v>
      </c>
      <c r="R208" s="502">
        <v>0.1</v>
      </c>
      <c r="S208" s="502">
        <v>0.5</v>
      </c>
      <c r="T208" s="502">
        <v>0.5</v>
      </c>
      <c r="U208" s="503" t="s">
        <v>96</v>
      </c>
      <c r="V208" s="503" t="s">
        <v>96</v>
      </c>
      <c r="W208" s="504" t="s">
        <v>97</v>
      </c>
      <c r="X208" s="71"/>
      <c r="Y208" s="74"/>
      <c r="Z208" s="74"/>
      <c r="AA208" s="74"/>
      <c r="AB208" s="74"/>
      <c r="AC208" s="74"/>
      <c r="AD208" s="74"/>
    </row>
    <row r="209" spans="1:28" ht="12" thickBot="1" x14ac:dyDescent="0.25">
      <c r="A209" s="144"/>
      <c r="B209" s="145"/>
      <c r="C209" s="145"/>
      <c r="D209" s="145"/>
      <c r="E209" s="145"/>
      <c r="F209" s="145"/>
      <c r="G209" s="146"/>
      <c r="H209" s="146"/>
      <c r="I209" s="146"/>
      <c r="J209" s="146"/>
      <c r="K209" s="145"/>
      <c r="L209" s="145"/>
      <c r="M209" s="509"/>
      <c r="N209" s="148"/>
      <c r="O209" s="145"/>
      <c r="P209" s="145"/>
      <c r="Q209" s="509"/>
      <c r="R209" s="149"/>
      <c r="S209" s="145"/>
      <c r="T209" s="510"/>
      <c r="U209" s="436"/>
      <c r="V209" s="436"/>
      <c r="W209" s="471"/>
      <c r="X209" s="81"/>
      <c r="Y209" s="69"/>
      <c r="Z209" s="69"/>
      <c r="AA209" s="69"/>
      <c r="AB209" s="69"/>
    </row>
    <row r="210" spans="1:28" ht="90.75" thickBot="1" x14ac:dyDescent="0.25">
      <c r="A210" s="120" t="s">
        <v>87</v>
      </c>
      <c r="B210" s="511" t="s">
        <v>1028</v>
      </c>
      <c r="C210" s="229" t="s">
        <v>1029</v>
      </c>
      <c r="D210" s="29" t="s">
        <v>1030</v>
      </c>
      <c r="E210" s="252" t="s">
        <v>1031</v>
      </c>
      <c r="F210" s="124">
        <v>554475.32999999996</v>
      </c>
      <c r="G210" s="124">
        <v>586364.34</v>
      </c>
      <c r="H210" s="124">
        <v>586364.34</v>
      </c>
      <c r="I210" s="124">
        <v>586364.34</v>
      </c>
      <c r="J210" s="124">
        <v>586364.34</v>
      </c>
      <c r="K210" s="472" t="s">
        <v>92</v>
      </c>
      <c r="L210" s="298" t="s">
        <v>27</v>
      </c>
      <c r="M210" s="267" t="s">
        <v>1032</v>
      </c>
      <c r="N210" s="477" t="s">
        <v>1033</v>
      </c>
      <c r="O210" s="132" t="s">
        <v>27</v>
      </c>
      <c r="P210" s="298" t="s">
        <v>95</v>
      </c>
      <c r="Q210" s="267" t="s">
        <v>1034</v>
      </c>
      <c r="R210" s="428" t="s">
        <v>1035</v>
      </c>
      <c r="S210" s="512" t="s">
        <v>1036</v>
      </c>
      <c r="T210" s="513">
        <v>8</v>
      </c>
      <c r="U210" s="261" t="s">
        <v>96</v>
      </c>
      <c r="V210" s="261" t="s">
        <v>96</v>
      </c>
      <c r="W210" s="252" t="s">
        <v>270</v>
      </c>
      <c r="X210" s="29"/>
      <c r="Y210" s="51"/>
      <c r="Z210" s="51"/>
      <c r="AA210" s="51"/>
      <c r="AB210" s="51"/>
    </row>
    <row r="211" spans="1:28" ht="68.25" thickBot="1" x14ac:dyDescent="0.25">
      <c r="A211" s="120" t="s">
        <v>87</v>
      </c>
      <c r="B211" s="511" t="s">
        <v>1028</v>
      </c>
      <c r="C211" s="229" t="s">
        <v>1029</v>
      </c>
      <c r="D211" s="29" t="s">
        <v>1030</v>
      </c>
      <c r="E211" s="252" t="s">
        <v>1031</v>
      </c>
      <c r="F211" s="132"/>
      <c r="G211" s="133"/>
      <c r="H211" s="133"/>
      <c r="I211" s="133"/>
      <c r="J211" s="133"/>
      <c r="K211" s="472" t="s">
        <v>92</v>
      </c>
      <c r="L211" s="298" t="s">
        <v>98</v>
      </c>
      <c r="M211" s="267" t="s">
        <v>1037</v>
      </c>
      <c r="N211" s="308" t="s">
        <v>1038</v>
      </c>
      <c r="O211" s="132" t="s">
        <v>98</v>
      </c>
      <c r="P211" s="298" t="s">
        <v>95</v>
      </c>
      <c r="Q211" s="267" t="s">
        <v>1039</v>
      </c>
      <c r="R211" s="428" t="s">
        <v>1040</v>
      </c>
      <c r="S211" s="429" t="s">
        <v>1040</v>
      </c>
      <c r="T211" s="514">
        <v>51</v>
      </c>
      <c r="U211" s="261" t="s">
        <v>96</v>
      </c>
      <c r="V211" s="261" t="s">
        <v>96</v>
      </c>
      <c r="W211" s="252" t="s">
        <v>1041</v>
      </c>
      <c r="X211" s="29"/>
      <c r="Y211" s="51"/>
      <c r="Z211" s="51"/>
      <c r="AA211" s="51"/>
      <c r="AB211" s="51"/>
    </row>
    <row r="212" spans="1:28" ht="79.5" thickBot="1" x14ac:dyDescent="0.25">
      <c r="A212" s="120" t="s">
        <v>87</v>
      </c>
      <c r="B212" s="511" t="s">
        <v>1028</v>
      </c>
      <c r="C212" s="229" t="s">
        <v>1029</v>
      </c>
      <c r="D212" s="29" t="s">
        <v>1030</v>
      </c>
      <c r="E212" s="252" t="s">
        <v>1031</v>
      </c>
      <c r="F212" s="132"/>
      <c r="G212" s="133"/>
      <c r="H212" s="133"/>
      <c r="I212" s="133"/>
      <c r="J212" s="133"/>
      <c r="K212" s="472" t="s">
        <v>92</v>
      </c>
      <c r="L212" s="298" t="s">
        <v>102</v>
      </c>
      <c r="M212" s="267" t="s">
        <v>1042</v>
      </c>
      <c r="N212" s="477" t="s">
        <v>1043</v>
      </c>
      <c r="O212" s="132" t="s">
        <v>102</v>
      </c>
      <c r="P212" s="298" t="s">
        <v>95</v>
      </c>
      <c r="Q212" s="267" t="s">
        <v>1044</v>
      </c>
      <c r="R212" s="515" t="s">
        <v>1045</v>
      </c>
      <c r="S212" s="512" t="s">
        <v>1045</v>
      </c>
      <c r="T212" s="513">
        <v>5</v>
      </c>
      <c r="U212" s="261" t="s">
        <v>96</v>
      </c>
      <c r="V212" s="261" t="s">
        <v>96</v>
      </c>
      <c r="W212" s="252" t="s">
        <v>1041</v>
      </c>
      <c r="X212" s="29"/>
      <c r="Y212" s="51"/>
      <c r="Z212" s="51"/>
      <c r="AA212" s="51"/>
      <c r="AB212" s="51"/>
    </row>
    <row r="213" spans="1:28" ht="45.75" thickBot="1" x14ac:dyDescent="0.25">
      <c r="A213" s="120" t="s">
        <v>87</v>
      </c>
      <c r="B213" s="511" t="s">
        <v>1028</v>
      </c>
      <c r="C213" s="229" t="s">
        <v>1029</v>
      </c>
      <c r="D213" s="29" t="s">
        <v>1030</v>
      </c>
      <c r="E213" s="252" t="s">
        <v>1031</v>
      </c>
      <c r="F213" s="132"/>
      <c r="G213" s="133"/>
      <c r="H213" s="133"/>
      <c r="I213" s="133"/>
      <c r="J213" s="133"/>
      <c r="K213" s="472" t="s">
        <v>92</v>
      </c>
      <c r="L213" s="298" t="s">
        <v>153</v>
      </c>
      <c r="M213" s="267" t="s">
        <v>1046</v>
      </c>
      <c r="N213" s="477" t="s">
        <v>1047</v>
      </c>
      <c r="O213" s="132" t="s">
        <v>153</v>
      </c>
      <c r="P213" s="298" t="s">
        <v>1048</v>
      </c>
      <c r="Q213" s="267" t="s">
        <v>1049</v>
      </c>
      <c r="R213" s="428" t="s">
        <v>1050</v>
      </c>
      <c r="S213" s="429" t="s">
        <v>1050</v>
      </c>
      <c r="T213" s="513">
        <v>6146</v>
      </c>
      <c r="U213" s="261" t="s">
        <v>96</v>
      </c>
      <c r="V213" s="261" t="s">
        <v>96</v>
      </c>
      <c r="W213" s="252" t="s">
        <v>1051</v>
      </c>
      <c r="X213" s="29"/>
      <c r="Y213" s="51"/>
      <c r="Z213" s="51"/>
      <c r="AA213" s="51"/>
      <c r="AB213" s="51"/>
    </row>
    <row r="214" spans="1:28" ht="57" thickBot="1" x14ac:dyDescent="0.25">
      <c r="A214" s="120" t="s">
        <v>87</v>
      </c>
      <c r="B214" s="511" t="s">
        <v>1028</v>
      </c>
      <c r="C214" s="229" t="s">
        <v>1029</v>
      </c>
      <c r="D214" s="29" t="s">
        <v>1030</v>
      </c>
      <c r="E214" s="252" t="s">
        <v>1031</v>
      </c>
      <c r="F214" s="132"/>
      <c r="G214" s="133"/>
      <c r="H214" s="133"/>
      <c r="I214" s="133"/>
      <c r="J214" s="133"/>
      <c r="K214" s="472" t="s">
        <v>92</v>
      </c>
      <c r="L214" s="298" t="s">
        <v>159</v>
      </c>
      <c r="M214" s="267" t="s">
        <v>1052</v>
      </c>
      <c r="N214" s="477" t="s">
        <v>1053</v>
      </c>
      <c r="O214" s="132" t="s">
        <v>159</v>
      </c>
      <c r="P214" s="298" t="s">
        <v>1048</v>
      </c>
      <c r="Q214" s="267" t="s">
        <v>1054</v>
      </c>
      <c r="R214" s="428" t="s">
        <v>1055</v>
      </c>
      <c r="S214" s="429" t="s">
        <v>1055</v>
      </c>
      <c r="T214" s="513">
        <v>1228</v>
      </c>
      <c r="U214" s="261" t="s">
        <v>96</v>
      </c>
      <c r="V214" s="261" t="s">
        <v>96</v>
      </c>
      <c r="W214" s="252" t="s">
        <v>1056</v>
      </c>
      <c r="X214" s="29"/>
      <c r="Y214" s="51"/>
      <c r="Z214" s="51"/>
      <c r="AA214" s="51"/>
      <c r="AB214" s="51"/>
    </row>
    <row r="215" spans="1:28" ht="11.25" customHeight="1" x14ac:dyDescent="0.2">
      <c r="A215" s="516" t="s">
        <v>87</v>
      </c>
      <c r="B215" s="516" t="s">
        <v>1028</v>
      </c>
      <c r="C215" s="517" t="s">
        <v>1057</v>
      </c>
      <c r="D215" s="516" t="s">
        <v>1030</v>
      </c>
      <c r="E215" s="517" t="s">
        <v>1031</v>
      </c>
      <c r="F215" s="516"/>
      <c r="G215" s="516"/>
      <c r="H215" s="516"/>
      <c r="I215" s="516"/>
      <c r="J215" s="516"/>
      <c r="K215" s="516" t="s">
        <v>236</v>
      </c>
      <c r="L215" s="516" t="s">
        <v>116</v>
      </c>
      <c r="M215" s="517" t="s">
        <v>1058</v>
      </c>
      <c r="N215" s="516" t="s">
        <v>1059</v>
      </c>
      <c r="O215" s="516" t="s">
        <v>116</v>
      </c>
      <c r="P215" s="516" t="s">
        <v>1048</v>
      </c>
      <c r="Q215" s="517" t="s">
        <v>1060</v>
      </c>
      <c r="R215" s="518" t="s">
        <v>1061</v>
      </c>
      <c r="S215" s="518" t="s">
        <v>1061</v>
      </c>
      <c r="T215" s="519">
        <v>57</v>
      </c>
      <c r="U215" s="516" t="s">
        <v>96</v>
      </c>
      <c r="V215" s="516" t="s">
        <v>96</v>
      </c>
      <c r="W215" s="516" t="s">
        <v>1062</v>
      </c>
      <c r="X215" s="65"/>
      <c r="Y215" s="51"/>
      <c r="Z215" s="51"/>
      <c r="AA215" s="51"/>
      <c r="AB215" s="51"/>
    </row>
    <row r="216" spans="1:28" x14ac:dyDescent="0.2">
      <c r="A216" s="516"/>
      <c r="B216" s="516"/>
      <c r="C216" s="517"/>
      <c r="D216" s="516"/>
      <c r="E216" s="517"/>
      <c r="F216" s="516"/>
      <c r="G216" s="516"/>
      <c r="H216" s="516"/>
      <c r="I216" s="516"/>
      <c r="J216" s="516"/>
      <c r="K216" s="516"/>
      <c r="L216" s="516"/>
      <c r="M216" s="517"/>
      <c r="N216" s="516"/>
      <c r="O216" s="516"/>
      <c r="P216" s="516"/>
      <c r="Q216" s="517"/>
      <c r="R216" s="518"/>
      <c r="S216" s="518"/>
      <c r="T216" s="519"/>
      <c r="U216" s="516"/>
      <c r="V216" s="516"/>
      <c r="W216" s="516"/>
      <c r="X216" s="51"/>
      <c r="Y216" s="51"/>
      <c r="Z216" s="51"/>
      <c r="AA216" s="51"/>
      <c r="AB216" s="51"/>
    </row>
    <row r="217" spans="1:28" x14ac:dyDescent="0.2">
      <c r="A217" s="516"/>
      <c r="B217" s="516"/>
      <c r="C217" s="517"/>
      <c r="D217" s="516"/>
      <c r="E217" s="517"/>
      <c r="F217" s="516"/>
      <c r="G217" s="516"/>
      <c r="H217" s="516"/>
      <c r="I217" s="516"/>
      <c r="J217" s="516"/>
      <c r="K217" s="516"/>
      <c r="L217" s="516"/>
      <c r="M217" s="517"/>
      <c r="N217" s="516"/>
      <c r="O217" s="516"/>
      <c r="P217" s="516"/>
      <c r="Q217" s="517"/>
      <c r="R217" s="518"/>
      <c r="S217" s="518"/>
      <c r="T217" s="519"/>
      <c r="U217" s="516"/>
      <c r="V217" s="516"/>
      <c r="W217" s="516"/>
      <c r="X217" s="51"/>
      <c r="Y217" s="51"/>
      <c r="Z217" s="51"/>
      <c r="AA217" s="51"/>
      <c r="AB217" s="51"/>
    </row>
    <row r="218" spans="1:28" x14ac:dyDescent="0.2">
      <c r="A218" s="516"/>
      <c r="B218" s="516"/>
      <c r="C218" s="517"/>
      <c r="D218" s="516"/>
      <c r="E218" s="517"/>
      <c r="F218" s="516"/>
      <c r="G218" s="516"/>
      <c r="H218" s="516"/>
      <c r="I218" s="516"/>
      <c r="J218" s="516"/>
      <c r="K218" s="516"/>
      <c r="L218" s="516"/>
      <c r="M218" s="517"/>
      <c r="N218" s="516"/>
      <c r="O218" s="516"/>
      <c r="P218" s="516"/>
      <c r="Q218" s="517"/>
      <c r="R218" s="518"/>
      <c r="S218" s="518"/>
      <c r="T218" s="519"/>
      <c r="U218" s="516"/>
      <c r="V218" s="516"/>
      <c r="W218" s="516"/>
      <c r="X218" s="51"/>
      <c r="Y218" s="51"/>
      <c r="Z218" s="51"/>
      <c r="AA218" s="51"/>
      <c r="AB218" s="51"/>
    </row>
    <row r="219" spans="1:28" x14ac:dyDescent="0.2">
      <c r="A219" s="516"/>
      <c r="B219" s="516"/>
      <c r="C219" s="517"/>
      <c r="D219" s="516"/>
      <c r="E219" s="517"/>
      <c r="F219" s="516"/>
      <c r="G219" s="516"/>
      <c r="H219" s="516"/>
      <c r="I219" s="516"/>
      <c r="J219" s="516"/>
      <c r="K219" s="516"/>
      <c r="L219" s="516"/>
      <c r="M219" s="517"/>
      <c r="N219" s="516"/>
      <c r="O219" s="516"/>
      <c r="P219" s="516"/>
      <c r="Q219" s="517"/>
      <c r="R219" s="518"/>
      <c r="S219" s="518"/>
      <c r="T219" s="519"/>
      <c r="U219" s="516"/>
      <c r="V219" s="516"/>
      <c r="W219" s="516"/>
      <c r="X219" s="51"/>
      <c r="Y219" s="51"/>
      <c r="Z219" s="51"/>
      <c r="AA219" s="51"/>
      <c r="AB219" s="51"/>
    </row>
    <row r="220" spans="1:28" x14ac:dyDescent="0.2">
      <c r="A220" s="516"/>
      <c r="B220" s="516"/>
      <c r="C220" s="517"/>
      <c r="D220" s="516"/>
      <c r="E220" s="517"/>
      <c r="F220" s="516"/>
      <c r="G220" s="516"/>
      <c r="H220" s="516"/>
      <c r="I220" s="516"/>
      <c r="J220" s="516"/>
      <c r="K220" s="516"/>
      <c r="L220" s="516"/>
      <c r="M220" s="517"/>
      <c r="N220" s="516"/>
      <c r="O220" s="516"/>
      <c r="P220" s="516"/>
      <c r="Q220" s="517"/>
      <c r="R220" s="518"/>
      <c r="S220" s="518"/>
      <c r="T220" s="519"/>
      <c r="U220" s="516"/>
      <c r="V220" s="516"/>
      <c r="W220" s="516"/>
      <c r="X220" s="51"/>
      <c r="Y220" s="51"/>
      <c r="Z220" s="51"/>
      <c r="AA220" s="51"/>
      <c r="AB220" s="51"/>
    </row>
    <row r="221" spans="1:28" ht="11.25" customHeight="1" x14ac:dyDescent="0.2">
      <c r="A221" s="516" t="s">
        <v>87</v>
      </c>
      <c r="B221" s="516" t="s">
        <v>1028</v>
      </c>
      <c r="C221" s="517" t="s">
        <v>1063</v>
      </c>
      <c r="D221" s="516" t="s">
        <v>1030</v>
      </c>
      <c r="E221" s="517" t="s">
        <v>1031</v>
      </c>
      <c r="F221" s="516"/>
      <c r="G221" s="516"/>
      <c r="H221" s="516"/>
      <c r="I221" s="516"/>
      <c r="J221" s="516"/>
      <c r="K221" s="516" t="s">
        <v>236</v>
      </c>
      <c r="L221" s="516" t="s">
        <v>177</v>
      </c>
      <c r="M221" s="517" t="s">
        <v>1064</v>
      </c>
      <c r="N221" s="516" t="s">
        <v>1065</v>
      </c>
      <c r="O221" s="516" t="s">
        <v>177</v>
      </c>
      <c r="P221" s="516" t="s">
        <v>1048</v>
      </c>
      <c r="Q221" s="517" t="s">
        <v>1066</v>
      </c>
      <c r="R221" s="517" t="s">
        <v>1067</v>
      </c>
      <c r="S221" s="517" t="s">
        <v>1068</v>
      </c>
      <c r="T221" s="519">
        <v>180</v>
      </c>
      <c r="U221" s="516" t="s">
        <v>96</v>
      </c>
      <c r="V221" s="516" t="s">
        <v>96</v>
      </c>
      <c r="W221" s="516" t="s">
        <v>1069</v>
      </c>
      <c r="X221" s="51"/>
      <c r="Y221" s="51"/>
      <c r="Z221" s="51"/>
      <c r="AA221" s="51"/>
      <c r="AB221" s="51"/>
    </row>
    <row r="222" spans="1:28" x14ac:dyDescent="0.2">
      <c r="A222" s="516"/>
      <c r="B222" s="516"/>
      <c r="C222" s="517"/>
      <c r="D222" s="516"/>
      <c r="E222" s="517"/>
      <c r="F222" s="516"/>
      <c r="G222" s="516"/>
      <c r="H222" s="516"/>
      <c r="I222" s="516"/>
      <c r="J222" s="516"/>
      <c r="K222" s="516"/>
      <c r="L222" s="516"/>
      <c r="M222" s="517"/>
      <c r="N222" s="516"/>
      <c r="O222" s="516"/>
      <c r="P222" s="516"/>
      <c r="Q222" s="517"/>
      <c r="R222" s="517"/>
      <c r="S222" s="517"/>
      <c r="T222" s="519"/>
      <c r="U222" s="516"/>
      <c r="V222" s="516"/>
      <c r="W222" s="516"/>
      <c r="X222" s="51"/>
      <c r="Y222" s="51"/>
      <c r="Z222" s="51"/>
      <c r="AA222" s="51"/>
      <c r="AB222" s="51"/>
    </row>
    <row r="223" spans="1:28" x14ac:dyDescent="0.2">
      <c r="A223" s="516"/>
      <c r="B223" s="516"/>
      <c r="C223" s="517"/>
      <c r="D223" s="516"/>
      <c r="E223" s="517"/>
      <c r="F223" s="516"/>
      <c r="G223" s="516"/>
      <c r="H223" s="516"/>
      <c r="I223" s="516"/>
      <c r="J223" s="516"/>
      <c r="K223" s="516"/>
      <c r="L223" s="516"/>
      <c r="M223" s="517"/>
      <c r="N223" s="516"/>
      <c r="O223" s="516"/>
      <c r="P223" s="516"/>
      <c r="Q223" s="517"/>
      <c r="R223" s="517"/>
      <c r="S223" s="517"/>
      <c r="T223" s="519"/>
      <c r="U223" s="516"/>
      <c r="V223" s="516"/>
      <c r="W223" s="516"/>
      <c r="X223" s="51"/>
      <c r="Y223" s="51"/>
      <c r="Z223" s="51"/>
      <c r="AA223" s="51"/>
      <c r="AB223" s="51"/>
    </row>
    <row r="224" spans="1:28" ht="11.25" customHeight="1" x14ac:dyDescent="0.2">
      <c r="A224" s="516" t="s">
        <v>87</v>
      </c>
      <c r="B224" s="516" t="s">
        <v>1028</v>
      </c>
      <c r="C224" s="517" t="s">
        <v>1063</v>
      </c>
      <c r="D224" s="516" t="s">
        <v>1030</v>
      </c>
      <c r="E224" s="517" t="s">
        <v>1031</v>
      </c>
      <c r="F224" s="516"/>
      <c r="G224" s="516"/>
      <c r="H224" s="516"/>
      <c r="I224" s="516"/>
      <c r="J224" s="516"/>
      <c r="K224" s="516" t="s">
        <v>236</v>
      </c>
      <c r="L224" s="516" t="s">
        <v>1070</v>
      </c>
      <c r="M224" s="517" t="s">
        <v>1071</v>
      </c>
      <c r="N224" s="516" t="s">
        <v>1072</v>
      </c>
      <c r="O224" s="516" t="s">
        <v>1070</v>
      </c>
      <c r="P224" s="516" t="s">
        <v>1048</v>
      </c>
      <c r="Q224" s="517" t="s">
        <v>1073</v>
      </c>
      <c r="R224" s="517" t="s">
        <v>1074</v>
      </c>
      <c r="S224" s="517" t="s">
        <v>1075</v>
      </c>
      <c r="T224" s="519">
        <v>33</v>
      </c>
      <c r="U224" s="516" t="s">
        <v>96</v>
      </c>
      <c r="V224" s="516" t="s">
        <v>96</v>
      </c>
      <c r="W224" s="516" t="s">
        <v>1076</v>
      </c>
      <c r="X224" s="51"/>
      <c r="Y224" s="51"/>
      <c r="Z224" s="51"/>
      <c r="AA224" s="51"/>
      <c r="AB224" s="51"/>
    </row>
    <row r="225" spans="1:28" x14ac:dyDescent="0.2">
      <c r="A225" s="516"/>
      <c r="B225" s="516"/>
      <c r="C225" s="517"/>
      <c r="D225" s="516"/>
      <c r="E225" s="517"/>
      <c r="F225" s="516"/>
      <c r="G225" s="516"/>
      <c r="H225" s="516"/>
      <c r="I225" s="516"/>
      <c r="J225" s="516"/>
      <c r="K225" s="516"/>
      <c r="L225" s="516"/>
      <c r="M225" s="517"/>
      <c r="N225" s="516"/>
      <c r="O225" s="516"/>
      <c r="P225" s="516"/>
      <c r="Q225" s="517"/>
      <c r="R225" s="517"/>
      <c r="S225" s="517"/>
      <c r="T225" s="519"/>
      <c r="U225" s="516"/>
      <c r="V225" s="516"/>
      <c r="W225" s="516"/>
      <c r="X225" s="51"/>
      <c r="Y225" s="51"/>
      <c r="Z225" s="51"/>
      <c r="AA225" s="51"/>
      <c r="AB225" s="51"/>
    </row>
    <row r="226" spans="1:28" x14ac:dyDescent="0.2">
      <c r="A226" s="516"/>
      <c r="B226" s="516"/>
      <c r="C226" s="517"/>
      <c r="D226" s="516"/>
      <c r="E226" s="517"/>
      <c r="F226" s="516"/>
      <c r="G226" s="516"/>
      <c r="H226" s="516"/>
      <c r="I226" s="516"/>
      <c r="J226" s="516"/>
      <c r="K226" s="516"/>
      <c r="L226" s="516"/>
      <c r="M226" s="517"/>
      <c r="N226" s="516"/>
      <c r="O226" s="516"/>
      <c r="P226" s="516"/>
      <c r="Q226" s="517"/>
      <c r="R226" s="517"/>
      <c r="S226" s="517"/>
      <c r="T226" s="519"/>
      <c r="U226" s="516"/>
      <c r="V226" s="516"/>
      <c r="W226" s="516"/>
      <c r="X226" s="51"/>
      <c r="Y226" s="51"/>
      <c r="Z226" s="51"/>
      <c r="AA226" s="51"/>
      <c r="AB226" s="51"/>
    </row>
    <row r="227" spans="1:28" ht="12" thickBot="1" x14ac:dyDescent="0.25">
      <c r="A227" s="43"/>
      <c r="B227" s="145"/>
      <c r="C227" s="145"/>
      <c r="D227" s="145"/>
      <c r="E227" s="145"/>
      <c r="F227" s="145"/>
      <c r="G227" s="146"/>
      <c r="H227" s="146"/>
      <c r="I227" s="146"/>
      <c r="J227" s="146"/>
      <c r="K227" s="145"/>
      <c r="L227" s="145"/>
      <c r="M227" s="42"/>
      <c r="N227" s="148"/>
      <c r="O227" s="145"/>
      <c r="P227" s="145"/>
      <c r="Q227" s="42"/>
      <c r="R227" s="149"/>
      <c r="S227" s="145"/>
      <c r="T227" s="510"/>
      <c r="U227" s="44"/>
      <c r="V227" s="44"/>
      <c r="W227" s="45"/>
      <c r="X227" s="51"/>
      <c r="Y227" s="51"/>
      <c r="Z227" s="51"/>
      <c r="AA227" s="51"/>
      <c r="AB227" s="51"/>
    </row>
    <row r="228" spans="1:28" ht="23.25" thickBot="1" x14ac:dyDescent="0.25">
      <c r="A228" s="120" t="s">
        <v>87</v>
      </c>
      <c r="B228" s="295" t="s">
        <v>1077</v>
      </c>
      <c r="C228" s="229" t="s">
        <v>1078</v>
      </c>
      <c r="D228" s="120" t="s">
        <v>1079</v>
      </c>
      <c r="E228" s="229" t="s">
        <v>1080</v>
      </c>
      <c r="F228" s="124">
        <v>1913535.17</v>
      </c>
      <c r="G228" s="124">
        <v>1971950.4</v>
      </c>
      <c r="H228" s="124">
        <v>1971950.4</v>
      </c>
      <c r="I228" s="124">
        <v>1971950.4</v>
      </c>
      <c r="J228" s="124">
        <v>1971950.4</v>
      </c>
      <c r="K228" s="155" t="s">
        <v>92</v>
      </c>
      <c r="L228" s="506" t="s">
        <v>27</v>
      </c>
      <c r="M228" s="520" t="s">
        <v>1081</v>
      </c>
      <c r="N228" s="521" t="s">
        <v>1082</v>
      </c>
      <c r="O228" s="522" t="s">
        <v>27</v>
      </c>
      <c r="P228" s="155"/>
      <c r="Q228" s="261" t="s">
        <v>1083</v>
      </c>
      <c r="R228" s="523">
        <v>1</v>
      </c>
      <c r="S228" s="524">
        <v>1</v>
      </c>
      <c r="T228" s="298">
        <v>1092</v>
      </c>
      <c r="U228" s="261" t="s">
        <v>96</v>
      </c>
      <c r="V228" s="261" t="s">
        <v>96</v>
      </c>
      <c r="W228" s="252" t="s">
        <v>1084</v>
      </c>
      <c r="X228" s="51"/>
      <c r="Y228" s="51"/>
      <c r="Z228" s="51"/>
      <c r="AA228" s="51"/>
      <c r="AB228" s="51"/>
    </row>
    <row r="229" spans="1:28" ht="34.5" thickBot="1" x14ac:dyDescent="0.25">
      <c r="A229" s="120" t="s">
        <v>87</v>
      </c>
      <c r="B229" s="295" t="s">
        <v>1077</v>
      </c>
      <c r="C229" s="229" t="s">
        <v>1078</v>
      </c>
      <c r="D229" s="120" t="s">
        <v>1079</v>
      </c>
      <c r="E229" s="229" t="s">
        <v>1080</v>
      </c>
      <c r="F229" s="132"/>
      <c r="G229" s="133"/>
      <c r="H229" s="133"/>
      <c r="I229" s="133"/>
      <c r="J229" s="133"/>
      <c r="K229" s="155" t="s">
        <v>92</v>
      </c>
      <c r="L229" s="525" t="s">
        <v>28</v>
      </c>
      <c r="M229" s="520" t="s">
        <v>1085</v>
      </c>
      <c r="N229" s="477" t="s">
        <v>1086</v>
      </c>
      <c r="O229" s="525" t="s">
        <v>28</v>
      </c>
      <c r="P229" s="256" t="s">
        <v>95</v>
      </c>
      <c r="Q229" s="267" t="s">
        <v>1087</v>
      </c>
      <c r="R229" s="526">
        <v>0.76</v>
      </c>
      <c r="S229" s="527">
        <v>0.76</v>
      </c>
      <c r="T229" s="298">
        <v>79</v>
      </c>
      <c r="U229" s="261" t="s">
        <v>96</v>
      </c>
      <c r="V229" s="261" t="s">
        <v>96</v>
      </c>
      <c r="W229" s="252" t="s">
        <v>1088</v>
      </c>
      <c r="X229" s="51"/>
      <c r="Y229" s="51"/>
      <c r="Z229" s="51"/>
      <c r="AA229" s="51"/>
      <c r="AB229" s="51"/>
    </row>
    <row r="230" spans="1:28" ht="34.5" thickBot="1" x14ac:dyDescent="0.3">
      <c r="A230" s="120" t="s">
        <v>87</v>
      </c>
      <c r="B230" s="295" t="s">
        <v>1077</v>
      </c>
      <c r="C230" s="229" t="s">
        <v>1078</v>
      </c>
      <c r="D230" s="120" t="s">
        <v>1079</v>
      </c>
      <c r="E230" s="229" t="s">
        <v>1080</v>
      </c>
      <c r="F230" s="132"/>
      <c r="G230" s="133"/>
      <c r="H230" s="133"/>
      <c r="I230" s="133"/>
      <c r="J230" s="133"/>
      <c r="K230" s="155" t="s">
        <v>92</v>
      </c>
      <c r="L230" s="528" t="s">
        <v>102</v>
      </c>
      <c r="M230" s="529" t="s">
        <v>1089</v>
      </c>
      <c r="N230" s="308" t="s">
        <v>1090</v>
      </c>
      <c r="O230" s="528" t="s">
        <v>102</v>
      </c>
      <c r="P230" s="256" t="s">
        <v>967</v>
      </c>
      <c r="Q230" s="267" t="s">
        <v>1091</v>
      </c>
      <c r="R230" s="523">
        <v>0.9</v>
      </c>
      <c r="S230" s="524">
        <v>0.9</v>
      </c>
      <c r="T230" s="298">
        <v>0</v>
      </c>
      <c r="U230" s="261" t="s">
        <v>96</v>
      </c>
      <c r="V230" s="261" t="s">
        <v>96</v>
      </c>
      <c r="W230" s="252" t="s">
        <v>1092</v>
      </c>
      <c r="X230" s="51"/>
      <c r="Y230" s="51"/>
      <c r="Z230" s="51"/>
      <c r="AA230" s="51"/>
      <c r="AB230" s="51"/>
    </row>
    <row r="231" spans="1:28" ht="24" thickBot="1" x14ac:dyDescent="0.3">
      <c r="A231" s="120" t="s">
        <v>87</v>
      </c>
      <c r="B231" s="295" t="s">
        <v>1077</v>
      </c>
      <c r="C231" s="229" t="s">
        <v>1078</v>
      </c>
      <c r="D231" s="120" t="s">
        <v>1079</v>
      </c>
      <c r="E231" s="229" t="s">
        <v>1080</v>
      </c>
      <c r="F231" s="132"/>
      <c r="G231" s="133"/>
      <c r="H231" s="133"/>
      <c r="I231" s="133"/>
      <c r="J231" s="133"/>
      <c r="K231" s="155" t="s">
        <v>92</v>
      </c>
      <c r="L231" s="530" t="s">
        <v>106</v>
      </c>
      <c r="M231" s="531" t="s">
        <v>1093</v>
      </c>
      <c r="N231" s="308" t="s">
        <v>1094</v>
      </c>
      <c r="O231" s="530" t="s">
        <v>106</v>
      </c>
      <c r="P231" s="256" t="s">
        <v>967</v>
      </c>
      <c r="Q231" s="267" t="s">
        <v>1095</v>
      </c>
      <c r="R231" s="532">
        <v>0.78500000000000003</v>
      </c>
      <c r="S231" s="533">
        <v>0.78500000000000003</v>
      </c>
      <c r="T231" s="298">
        <v>1092</v>
      </c>
      <c r="U231" s="261" t="s">
        <v>96</v>
      </c>
      <c r="V231" s="261" t="s">
        <v>96</v>
      </c>
      <c r="W231" s="252" t="s">
        <v>1096</v>
      </c>
      <c r="X231" s="51"/>
      <c r="Y231" s="51"/>
      <c r="Z231" s="51"/>
      <c r="AA231" s="51"/>
      <c r="AB231" s="51"/>
    </row>
    <row r="232" spans="1:28" ht="24" thickBot="1" x14ac:dyDescent="0.3">
      <c r="A232" s="120" t="s">
        <v>87</v>
      </c>
      <c r="B232" s="295" t="s">
        <v>1077</v>
      </c>
      <c r="C232" s="229" t="s">
        <v>1078</v>
      </c>
      <c r="D232" s="120" t="s">
        <v>1079</v>
      </c>
      <c r="E232" s="229" t="s">
        <v>1080</v>
      </c>
      <c r="F232" s="132"/>
      <c r="G232" s="133"/>
      <c r="H232" s="133"/>
      <c r="I232" s="133"/>
      <c r="J232" s="133"/>
      <c r="K232" s="155" t="s">
        <v>92</v>
      </c>
      <c r="L232" s="530" t="s">
        <v>110</v>
      </c>
      <c r="M232" s="531" t="s">
        <v>1097</v>
      </c>
      <c r="N232" s="308" t="s">
        <v>1098</v>
      </c>
      <c r="O232" s="530" t="s">
        <v>110</v>
      </c>
      <c r="P232" s="256" t="s">
        <v>277</v>
      </c>
      <c r="Q232" s="267" t="s">
        <v>1099</v>
      </c>
      <c r="R232" s="425">
        <v>96</v>
      </c>
      <c r="S232" s="426">
        <v>96</v>
      </c>
      <c r="T232" s="298">
        <v>114</v>
      </c>
      <c r="U232" s="261" t="s">
        <v>96</v>
      </c>
      <c r="V232" s="261" t="s">
        <v>96</v>
      </c>
      <c r="W232" s="252" t="s">
        <v>1100</v>
      </c>
      <c r="X232" s="51"/>
      <c r="Y232" s="51"/>
      <c r="Z232" s="51"/>
      <c r="AA232" s="51"/>
      <c r="AB232" s="51"/>
    </row>
    <row r="233" spans="1:28" ht="24" thickBot="1" x14ac:dyDescent="0.3">
      <c r="A233" s="120" t="s">
        <v>87</v>
      </c>
      <c r="B233" s="295" t="s">
        <v>1077</v>
      </c>
      <c r="C233" s="229" t="s">
        <v>1078</v>
      </c>
      <c r="D233" s="120" t="s">
        <v>1079</v>
      </c>
      <c r="E233" s="229" t="s">
        <v>1080</v>
      </c>
      <c r="F233" s="132"/>
      <c r="G233" s="133"/>
      <c r="H233" s="133"/>
      <c r="I233" s="133"/>
      <c r="J233" s="133"/>
      <c r="K233" s="155" t="s">
        <v>92</v>
      </c>
      <c r="L233" s="528" t="s">
        <v>116</v>
      </c>
      <c r="M233" s="529" t="s">
        <v>1101</v>
      </c>
      <c r="N233" s="308" t="s">
        <v>1102</v>
      </c>
      <c r="O233" s="528" t="s">
        <v>116</v>
      </c>
      <c r="P233" s="256" t="s">
        <v>95</v>
      </c>
      <c r="Q233" s="267" t="s">
        <v>1103</v>
      </c>
      <c r="R233" s="523">
        <v>1</v>
      </c>
      <c r="S233" s="524">
        <v>1</v>
      </c>
      <c r="T233" s="298">
        <v>71</v>
      </c>
      <c r="U233" s="261" t="s">
        <v>96</v>
      </c>
      <c r="V233" s="261" t="s">
        <v>96</v>
      </c>
      <c r="W233" s="252" t="s">
        <v>1104</v>
      </c>
      <c r="X233" s="51"/>
      <c r="Y233" s="51"/>
      <c r="Z233" s="51"/>
      <c r="AA233" s="51"/>
      <c r="AB233" s="51"/>
    </row>
    <row r="234" spans="1:28" ht="34.5" thickBot="1" x14ac:dyDescent="0.3">
      <c r="A234" s="120" t="s">
        <v>87</v>
      </c>
      <c r="B234" s="295" t="s">
        <v>1077</v>
      </c>
      <c r="C234" s="229" t="s">
        <v>1078</v>
      </c>
      <c r="D234" s="120" t="s">
        <v>1079</v>
      </c>
      <c r="E234" s="229" t="s">
        <v>1080</v>
      </c>
      <c r="F234" s="132"/>
      <c r="G234" s="133"/>
      <c r="H234" s="133"/>
      <c r="I234" s="133"/>
      <c r="J234" s="133"/>
      <c r="K234" s="155" t="s">
        <v>92</v>
      </c>
      <c r="L234" s="530" t="s">
        <v>106</v>
      </c>
      <c r="M234" s="531" t="s">
        <v>1105</v>
      </c>
      <c r="N234" s="308" t="s">
        <v>1106</v>
      </c>
      <c r="O234" s="530" t="s">
        <v>106</v>
      </c>
      <c r="P234" s="256" t="s">
        <v>95</v>
      </c>
      <c r="Q234" s="267" t="s">
        <v>1107</v>
      </c>
      <c r="R234" s="523">
        <v>1</v>
      </c>
      <c r="S234" s="524">
        <v>1</v>
      </c>
      <c r="T234" s="298">
        <v>0</v>
      </c>
      <c r="U234" s="261" t="s">
        <v>96</v>
      </c>
      <c r="V234" s="261" t="s">
        <v>96</v>
      </c>
      <c r="W234" s="252" t="s">
        <v>1108</v>
      </c>
      <c r="X234" s="51"/>
      <c r="Y234" s="51"/>
      <c r="Z234" s="51"/>
      <c r="AA234" s="51"/>
      <c r="AB234" s="51"/>
    </row>
    <row r="235" spans="1:28" ht="48.75" thickBot="1" x14ac:dyDescent="0.3">
      <c r="A235" s="120" t="s">
        <v>87</v>
      </c>
      <c r="B235" s="295" t="s">
        <v>1077</v>
      </c>
      <c r="C235" s="229" t="s">
        <v>1078</v>
      </c>
      <c r="D235" s="120" t="s">
        <v>1079</v>
      </c>
      <c r="E235" s="229" t="s">
        <v>1080</v>
      </c>
      <c r="F235" s="132"/>
      <c r="G235" s="133"/>
      <c r="H235" s="133"/>
      <c r="I235" s="133"/>
      <c r="J235" s="133"/>
      <c r="K235" s="155"/>
      <c r="L235" s="534" t="s">
        <v>110</v>
      </c>
      <c r="M235" s="535" t="s">
        <v>1109</v>
      </c>
      <c r="N235" s="308" t="s">
        <v>1110</v>
      </c>
      <c r="O235" s="534" t="s">
        <v>110</v>
      </c>
      <c r="P235" s="256" t="s">
        <v>1111</v>
      </c>
      <c r="Q235" s="536" t="s">
        <v>1112</v>
      </c>
      <c r="R235" s="523">
        <v>1</v>
      </c>
      <c r="S235" s="524">
        <v>1</v>
      </c>
      <c r="T235" s="298">
        <v>0</v>
      </c>
      <c r="U235" s="261" t="s">
        <v>96</v>
      </c>
      <c r="V235" s="261" t="s">
        <v>96</v>
      </c>
      <c r="W235" s="252" t="s">
        <v>975</v>
      </c>
      <c r="X235" s="51"/>
      <c r="Y235" s="51"/>
      <c r="Z235" s="51"/>
      <c r="AA235" s="51"/>
      <c r="AB235" s="51"/>
    </row>
    <row r="236" spans="1:28" ht="27.75" thickBot="1" x14ac:dyDescent="0.3">
      <c r="A236" s="120" t="s">
        <v>87</v>
      </c>
      <c r="B236" s="295" t="s">
        <v>1077</v>
      </c>
      <c r="C236" s="229" t="s">
        <v>1078</v>
      </c>
      <c r="D236" s="120" t="s">
        <v>1079</v>
      </c>
      <c r="E236" s="229" t="s">
        <v>1080</v>
      </c>
      <c r="F236" s="132"/>
      <c r="G236" s="133"/>
      <c r="H236" s="133"/>
      <c r="I236" s="133"/>
      <c r="J236" s="133"/>
      <c r="K236" s="155" t="s">
        <v>92</v>
      </c>
      <c r="L236" s="528" t="s">
        <v>125</v>
      </c>
      <c r="M236" s="529" t="s">
        <v>1113</v>
      </c>
      <c r="N236" s="308" t="s">
        <v>1114</v>
      </c>
      <c r="O236" s="528" t="s">
        <v>125</v>
      </c>
      <c r="P236" s="256" t="s">
        <v>967</v>
      </c>
      <c r="Q236" s="537" t="s">
        <v>1115</v>
      </c>
      <c r="R236" s="523">
        <v>1</v>
      </c>
      <c r="S236" s="524">
        <v>1</v>
      </c>
      <c r="T236" s="538">
        <v>19</v>
      </c>
      <c r="U236" s="261" t="s">
        <v>96</v>
      </c>
      <c r="V236" s="261" t="s">
        <v>96</v>
      </c>
      <c r="W236" s="252" t="s">
        <v>1116</v>
      </c>
      <c r="X236" s="51"/>
      <c r="Y236" s="51"/>
      <c r="Z236" s="51"/>
      <c r="AA236" s="51"/>
      <c r="AB236" s="51"/>
    </row>
    <row r="237" spans="1:28" ht="34.5" thickBot="1" x14ac:dyDescent="0.3">
      <c r="A237" s="120" t="s">
        <v>87</v>
      </c>
      <c r="B237" s="295" t="s">
        <v>1077</v>
      </c>
      <c r="C237" s="229" t="s">
        <v>1078</v>
      </c>
      <c r="D237" s="120" t="s">
        <v>1079</v>
      </c>
      <c r="E237" s="229" t="s">
        <v>1080</v>
      </c>
      <c r="F237" s="132"/>
      <c r="G237" s="133"/>
      <c r="H237" s="133"/>
      <c r="I237" s="133"/>
      <c r="J237" s="133"/>
      <c r="K237" s="155" t="s">
        <v>92</v>
      </c>
      <c r="L237" s="539" t="s">
        <v>106</v>
      </c>
      <c r="M237" s="540" t="s">
        <v>1117</v>
      </c>
      <c r="N237" s="308" t="s">
        <v>1118</v>
      </c>
      <c r="O237" s="541" t="s">
        <v>106</v>
      </c>
      <c r="P237" s="256" t="s">
        <v>95</v>
      </c>
      <c r="Q237" s="267" t="s">
        <v>1119</v>
      </c>
      <c r="R237" s="523">
        <v>1</v>
      </c>
      <c r="S237" s="524">
        <v>1</v>
      </c>
      <c r="T237" s="298">
        <v>20</v>
      </c>
      <c r="U237" s="261" t="s">
        <v>96</v>
      </c>
      <c r="V237" s="261" t="s">
        <v>96</v>
      </c>
      <c r="W237" s="252" t="s">
        <v>1120</v>
      </c>
      <c r="X237" s="51"/>
      <c r="Y237" s="51"/>
      <c r="Z237" s="51"/>
      <c r="AA237" s="51"/>
      <c r="AB237" s="51"/>
    </row>
    <row r="238" spans="1:28" ht="35.25" thickBot="1" x14ac:dyDescent="0.3">
      <c r="A238" s="120" t="s">
        <v>87</v>
      </c>
      <c r="B238" s="295" t="s">
        <v>1077</v>
      </c>
      <c r="C238" s="229" t="s">
        <v>1078</v>
      </c>
      <c r="D238" s="120" t="s">
        <v>1079</v>
      </c>
      <c r="E238" s="229" t="s">
        <v>1080</v>
      </c>
      <c r="F238" s="132"/>
      <c r="G238" s="133"/>
      <c r="H238" s="133"/>
      <c r="I238" s="133"/>
      <c r="J238" s="133"/>
      <c r="K238" s="155"/>
      <c r="L238" s="534" t="s">
        <v>110</v>
      </c>
      <c r="M238" s="535" t="s">
        <v>1121</v>
      </c>
      <c r="N238" s="542" t="s">
        <v>1122</v>
      </c>
      <c r="O238" s="543" t="s">
        <v>110</v>
      </c>
      <c r="P238" s="544" t="s">
        <v>1111</v>
      </c>
      <c r="Q238" s="267" t="s">
        <v>1123</v>
      </c>
      <c r="R238" s="523">
        <v>1</v>
      </c>
      <c r="S238" s="524">
        <v>1</v>
      </c>
      <c r="T238" s="298">
        <v>42</v>
      </c>
      <c r="U238" s="261" t="s">
        <v>96</v>
      </c>
      <c r="V238" s="261" t="s">
        <v>96</v>
      </c>
      <c r="W238" s="252" t="s">
        <v>1124</v>
      </c>
      <c r="X238" s="51"/>
      <c r="Y238" s="51"/>
      <c r="Z238" s="51"/>
      <c r="AA238" s="51"/>
      <c r="AB238" s="51"/>
    </row>
    <row r="239" spans="1:28" ht="24" thickBot="1" x14ac:dyDescent="0.3">
      <c r="A239" s="120"/>
      <c r="B239" s="295"/>
      <c r="C239" s="229"/>
      <c r="D239" s="120"/>
      <c r="E239" s="229" t="s">
        <v>1080</v>
      </c>
      <c r="F239" s="132"/>
      <c r="G239" s="133"/>
      <c r="H239" s="133"/>
      <c r="I239" s="133"/>
      <c r="J239" s="133"/>
      <c r="K239" s="155"/>
      <c r="L239" s="545" t="s">
        <v>113</v>
      </c>
      <c r="M239" s="546" t="s">
        <v>1125</v>
      </c>
      <c r="N239" s="547" t="s">
        <v>1126</v>
      </c>
      <c r="O239" s="545" t="s">
        <v>113</v>
      </c>
      <c r="P239" s="256" t="s">
        <v>95</v>
      </c>
      <c r="Q239" s="267" t="s">
        <v>1126</v>
      </c>
      <c r="R239" s="523">
        <v>1</v>
      </c>
      <c r="S239" s="524">
        <v>1</v>
      </c>
      <c r="T239" s="298">
        <v>1</v>
      </c>
      <c r="U239" s="261" t="s">
        <v>96</v>
      </c>
      <c r="V239" s="261" t="s">
        <v>96</v>
      </c>
      <c r="W239" s="252" t="s">
        <v>1126</v>
      </c>
      <c r="X239" s="51"/>
      <c r="Y239" s="51"/>
      <c r="Z239" s="51"/>
      <c r="AA239" s="51"/>
      <c r="AB239" s="51"/>
    </row>
    <row r="240" spans="1:28" ht="24" thickBot="1" x14ac:dyDescent="0.3">
      <c r="A240" s="120" t="s">
        <v>87</v>
      </c>
      <c r="B240" s="295" t="s">
        <v>1077</v>
      </c>
      <c r="C240" s="229" t="s">
        <v>1078</v>
      </c>
      <c r="D240" s="120" t="s">
        <v>1079</v>
      </c>
      <c r="E240" s="229" t="s">
        <v>1080</v>
      </c>
      <c r="F240" s="132"/>
      <c r="G240" s="133"/>
      <c r="H240" s="133"/>
      <c r="I240" s="133"/>
      <c r="J240" s="133"/>
      <c r="K240" s="155" t="s">
        <v>92</v>
      </c>
      <c r="L240" s="528" t="s">
        <v>200</v>
      </c>
      <c r="M240" s="529" t="s">
        <v>1127</v>
      </c>
      <c r="N240" s="308" t="s">
        <v>1128</v>
      </c>
      <c r="O240" s="528" t="s">
        <v>200</v>
      </c>
      <c r="P240" s="256" t="s">
        <v>277</v>
      </c>
      <c r="Q240" s="267" t="s">
        <v>1129</v>
      </c>
      <c r="R240" s="523">
        <v>0.8</v>
      </c>
      <c r="S240" s="524">
        <v>0.8</v>
      </c>
      <c r="T240" s="298">
        <v>0</v>
      </c>
      <c r="U240" s="261" t="s">
        <v>96</v>
      </c>
      <c r="V240" s="261" t="s">
        <v>96</v>
      </c>
      <c r="W240" s="252" t="s">
        <v>1130</v>
      </c>
      <c r="X240" s="51"/>
      <c r="Y240" s="51"/>
      <c r="Z240" s="51"/>
      <c r="AA240" s="51"/>
      <c r="AB240" s="51"/>
    </row>
    <row r="241" spans="1:28" ht="34.5" thickBot="1" x14ac:dyDescent="0.3">
      <c r="A241" s="120" t="s">
        <v>87</v>
      </c>
      <c r="B241" s="295" t="s">
        <v>1077</v>
      </c>
      <c r="C241" s="229" t="s">
        <v>1078</v>
      </c>
      <c r="D241" s="120" t="s">
        <v>1079</v>
      </c>
      <c r="E241" s="229" t="s">
        <v>1080</v>
      </c>
      <c r="F241" s="132"/>
      <c r="G241" s="133"/>
      <c r="H241" s="133"/>
      <c r="I241" s="133"/>
      <c r="J241" s="133"/>
      <c r="K241" s="155" t="s">
        <v>92</v>
      </c>
      <c r="L241" s="530" t="s">
        <v>106</v>
      </c>
      <c r="M241" s="531" t="s">
        <v>1131</v>
      </c>
      <c r="N241" s="308" t="s">
        <v>1132</v>
      </c>
      <c r="O241" s="530" t="s">
        <v>106</v>
      </c>
      <c r="P241" s="256" t="s">
        <v>277</v>
      </c>
      <c r="Q241" s="267" t="s">
        <v>1133</v>
      </c>
      <c r="R241" s="526">
        <v>0.5</v>
      </c>
      <c r="S241" s="527">
        <v>0.5</v>
      </c>
      <c r="T241" s="298">
        <v>55</v>
      </c>
      <c r="U241" s="261" t="s">
        <v>96</v>
      </c>
      <c r="V241" s="261" t="s">
        <v>96</v>
      </c>
      <c r="W241" s="252" t="s">
        <v>1134</v>
      </c>
      <c r="X241" s="51"/>
      <c r="Y241" s="51"/>
      <c r="Z241" s="51"/>
      <c r="AA241" s="51"/>
      <c r="AB241" s="51"/>
    </row>
    <row r="242" spans="1:28" ht="24" thickBot="1" x14ac:dyDescent="0.3">
      <c r="A242" s="120" t="s">
        <v>87</v>
      </c>
      <c r="B242" s="295" t="s">
        <v>1077</v>
      </c>
      <c r="C242" s="229" t="s">
        <v>1078</v>
      </c>
      <c r="D242" s="120" t="s">
        <v>1079</v>
      </c>
      <c r="E242" s="229" t="s">
        <v>1080</v>
      </c>
      <c r="F242" s="132"/>
      <c r="G242" s="133"/>
      <c r="H242" s="133"/>
      <c r="I242" s="133"/>
      <c r="J242" s="133"/>
      <c r="K242" s="155" t="s">
        <v>92</v>
      </c>
      <c r="L242" s="530" t="s">
        <v>110</v>
      </c>
      <c r="M242" s="531" t="s">
        <v>1135</v>
      </c>
      <c r="N242" s="308" t="s">
        <v>1128</v>
      </c>
      <c r="O242" s="530" t="s">
        <v>110</v>
      </c>
      <c r="P242" s="256" t="s">
        <v>277</v>
      </c>
      <c r="Q242" s="267" t="s">
        <v>1136</v>
      </c>
      <c r="R242" s="526">
        <v>1</v>
      </c>
      <c r="S242" s="527">
        <v>1</v>
      </c>
      <c r="T242" s="298">
        <v>0</v>
      </c>
      <c r="U242" s="261" t="s">
        <v>96</v>
      </c>
      <c r="V242" s="261" t="s">
        <v>96</v>
      </c>
      <c r="W242" s="252" t="s">
        <v>1130</v>
      </c>
      <c r="X242" s="51"/>
      <c r="Y242" s="51"/>
      <c r="Z242" s="51"/>
      <c r="AA242" s="51"/>
      <c r="AB242" s="51"/>
    </row>
    <row r="243" spans="1:28" x14ac:dyDescent="0.2">
      <c r="A243" s="144"/>
      <c r="B243" s="145"/>
      <c r="C243" s="145"/>
      <c r="D243" s="548"/>
      <c r="E243" s="145"/>
      <c r="F243" s="145"/>
      <c r="G243" s="146"/>
      <c r="H243" s="146"/>
      <c r="I243" s="146"/>
      <c r="J243" s="146"/>
      <c r="K243" s="145"/>
      <c r="L243" s="145"/>
      <c r="M243" s="509"/>
      <c r="N243" s="148"/>
      <c r="O243" s="145"/>
      <c r="P243" s="145"/>
      <c r="Q243" s="509"/>
      <c r="R243" s="149"/>
      <c r="S243" s="145"/>
      <c r="T243" s="145"/>
      <c r="U243" s="436"/>
      <c r="V243" s="436"/>
      <c r="W243" s="471"/>
      <c r="X243" s="51"/>
      <c r="Y243" s="51"/>
      <c r="Z243" s="51"/>
      <c r="AA243" s="51"/>
      <c r="AB243" s="51"/>
    </row>
    <row r="244" spans="1:28" ht="67.5" x14ac:dyDescent="0.2">
      <c r="A244" s="120" t="s">
        <v>87</v>
      </c>
      <c r="B244" s="549" t="s">
        <v>1137</v>
      </c>
      <c r="C244" s="30" t="s">
        <v>1138</v>
      </c>
      <c r="D244" s="29" t="s">
        <v>1139</v>
      </c>
      <c r="E244" s="550" t="s">
        <v>1140</v>
      </c>
      <c r="F244" s="262">
        <v>33317371</v>
      </c>
      <c r="G244" s="262">
        <v>79924062.590000004</v>
      </c>
      <c r="H244" s="262">
        <v>36016612.990000002</v>
      </c>
      <c r="I244" s="262">
        <v>36016612.990000002</v>
      </c>
      <c r="J244" s="262">
        <v>36016612.990000002</v>
      </c>
      <c r="K244" s="46" t="s">
        <v>92</v>
      </c>
      <c r="L244" s="120" t="s">
        <v>27</v>
      </c>
      <c r="M244" s="254" t="s">
        <v>1141</v>
      </c>
      <c r="N244" s="551" t="s">
        <v>1142</v>
      </c>
      <c r="O244" s="120" t="s">
        <v>27</v>
      </c>
      <c r="P244" s="154" t="s">
        <v>109</v>
      </c>
      <c r="Q244" s="552" t="s">
        <v>1143</v>
      </c>
      <c r="R244" s="237" t="s">
        <v>1144</v>
      </c>
      <c r="S244" s="237" t="s">
        <v>1144</v>
      </c>
      <c r="T244" s="553">
        <v>0.19</v>
      </c>
      <c r="U244" s="231" t="s">
        <v>96</v>
      </c>
      <c r="V244" s="231" t="s">
        <v>96</v>
      </c>
      <c r="W244" s="270" t="s">
        <v>97</v>
      </c>
      <c r="X244" s="51"/>
      <c r="Y244" s="51"/>
      <c r="Z244" s="51"/>
      <c r="AA244" s="51"/>
      <c r="AB244" s="51"/>
    </row>
    <row r="245" spans="1:28" ht="33.75" x14ac:dyDescent="0.2">
      <c r="A245" s="120" t="s">
        <v>87</v>
      </c>
      <c r="B245" s="549" t="s">
        <v>1137</v>
      </c>
      <c r="C245" s="30" t="s">
        <v>1138</v>
      </c>
      <c r="D245" s="29" t="s">
        <v>1139</v>
      </c>
      <c r="E245" s="550" t="s">
        <v>1140</v>
      </c>
      <c r="F245" s="155"/>
      <c r="G245" s="155"/>
      <c r="H245" s="262"/>
      <c r="I245" s="262"/>
      <c r="J245" s="262"/>
      <c r="K245" s="46" t="s">
        <v>92</v>
      </c>
      <c r="L245" s="154" t="s">
        <v>28</v>
      </c>
      <c r="M245" s="254" t="s">
        <v>1145</v>
      </c>
      <c r="N245" s="551" t="s">
        <v>1146</v>
      </c>
      <c r="O245" s="154" t="s">
        <v>28</v>
      </c>
      <c r="P245" s="154" t="s">
        <v>109</v>
      </c>
      <c r="Q245" s="552" t="s">
        <v>1147</v>
      </c>
      <c r="R245" s="237" t="s">
        <v>1148</v>
      </c>
      <c r="S245" s="237" t="s">
        <v>1148</v>
      </c>
      <c r="T245" s="553">
        <v>-0.06</v>
      </c>
      <c r="U245" s="231" t="s">
        <v>96</v>
      </c>
      <c r="V245" s="231" t="s">
        <v>96</v>
      </c>
      <c r="W245" s="270" t="s">
        <v>97</v>
      </c>
      <c r="X245" s="51"/>
      <c r="Y245" s="51"/>
      <c r="Z245" s="51"/>
      <c r="AA245" s="51"/>
      <c r="AB245" s="51"/>
    </row>
    <row r="246" spans="1:28" ht="45" x14ac:dyDescent="0.2">
      <c r="A246" s="120" t="s">
        <v>87</v>
      </c>
      <c r="B246" s="549" t="s">
        <v>1137</v>
      </c>
      <c r="C246" s="30" t="s">
        <v>1138</v>
      </c>
      <c r="D246" s="29" t="s">
        <v>1139</v>
      </c>
      <c r="E246" s="550" t="s">
        <v>1140</v>
      </c>
      <c r="F246" s="155"/>
      <c r="G246" s="155"/>
      <c r="H246" s="262"/>
      <c r="I246" s="262"/>
      <c r="J246" s="262"/>
      <c r="K246" s="46" t="s">
        <v>92</v>
      </c>
      <c r="L246" s="120" t="s">
        <v>102</v>
      </c>
      <c r="M246" s="254" t="s">
        <v>1149</v>
      </c>
      <c r="N246" s="551" t="s">
        <v>1150</v>
      </c>
      <c r="O246" s="120" t="s">
        <v>102</v>
      </c>
      <c r="P246" s="154" t="s">
        <v>109</v>
      </c>
      <c r="Q246" s="552" t="s">
        <v>1151</v>
      </c>
      <c r="R246" s="237" t="s">
        <v>1152</v>
      </c>
      <c r="S246" s="237" t="s">
        <v>1152</v>
      </c>
      <c r="T246" s="553">
        <v>0</v>
      </c>
      <c r="U246" s="231" t="s">
        <v>96</v>
      </c>
      <c r="V246" s="231" t="s">
        <v>96</v>
      </c>
      <c r="W246" s="270" t="s">
        <v>97</v>
      </c>
      <c r="X246" s="51"/>
      <c r="Y246" s="51"/>
      <c r="Z246" s="51"/>
      <c r="AA246" s="51"/>
      <c r="AB246" s="51"/>
    </row>
    <row r="247" spans="1:28" ht="33.75" x14ac:dyDescent="0.2">
      <c r="A247" s="120" t="s">
        <v>87</v>
      </c>
      <c r="B247" s="549" t="s">
        <v>1137</v>
      </c>
      <c r="C247" s="30" t="s">
        <v>1138</v>
      </c>
      <c r="D247" s="29" t="s">
        <v>1139</v>
      </c>
      <c r="E247" s="550" t="s">
        <v>1140</v>
      </c>
      <c r="F247" s="155"/>
      <c r="G247" s="155"/>
      <c r="H247" s="262"/>
      <c r="I247" s="262"/>
      <c r="J247" s="262"/>
      <c r="K247" s="46" t="s">
        <v>92</v>
      </c>
      <c r="L247" s="120" t="s">
        <v>106</v>
      </c>
      <c r="M247" s="254" t="s">
        <v>1153</v>
      </c>
      <c r="N247" s="551" t="s">
        <v>1154</v>
      </c>
      <c r="O247" s="120" t="s">
        <v>106</v>
      </c>
      <c r="P247" s="154" t="s">
        <v>109</v>
      </c>
      <c r="Q247" s="552" t="s">
        <v>1155</v>
      </c>
      <c r="R247" s="237" t="s">
        <v>1152</v>
      </c>
      <c r="S247" s="237" t="s">
        <v>1152</v>
      </c>
      <c r="T247" s="553">
        <v>0</v>
      </c>
      <c r="U247" s="231" t="s">
        <v>96</v>
      </c>
      <c r="V247" s="231" t="s">
        <v>96</v>
      </c>
      <c r="W247" s="270" t="s">
        <v>97</v>
      </c>
      <c r="X247" s="51"/>
      <c r="Y247" s="51"/>
      <c r="Z247" s="51"/>
      <c r="AA247" s="51"/>
      <c r="AB247" s="51"/>
    </row>
    <row r="248" spans="1:28" ht="33.75" x14ac:dyDescent="0.2">
      <c r="A248" s="120" t="s">
        <v>87</v>
      </c>
      <c r="B248" s="549" t="s">
        <v>1137</v>
      </c>
      <c r="C248" s="30" t="s">
        <v>1138</v>
      </c>
      <c r="D248" s="29" t="s">
        <v>1139</v>
      </c>
      <c r="E248" s="550" t="s">
        <v>1140</v>
      </c>
      <c r="F248" s="155"/>
      <c r="G248" s="155"/>
      <c r="H248" s="262"/>
      <c r="I248" s="262"/>
      <c r="J248" s="262"/>
      <c r="K248" s="46" t="s">
        <v>92</v>
      </c>
      <c r="L248" s="120" t="s">
        <v>116</v>
      </c>
      <c r="M248" s="254" t="s">
        <v>1156</v>
      </c>
      <c r="N248" s="551" t="s">
        <v>1157</v>
      </c>
      <c r="O248" s="120" t="s">
        <v>116</v>
      </c>
      <c r="P248" s="154" t="s">
        <v>109</v>
      </c>
      <c r="Q248" s="552" t="s">
        <v>1158</v>
      </c>
      <c r="R248" s="237" t="s">
        <v>1159</v>
      </c>
      <c r="S248" s="237" t="s">
        <v>1159</v>
      </c>
      <c r="T248" s="553">
        <v>1</v>
      </c>
      <c r="U248" s="231" t="s">
        <v>96</v>
      </c>
      <c r="V248" s="231" t="s">
        <v>96</v>
      </c>
      <c r="W248" s="270" t="s">
        <v>97</v>
      </c>
      <c r="X248" s="51"/>
      <c r="Y248" s="51"/>
      <c r="Z248" s="51"/>
      <c r="AA248" s="51"/>
      <c r="AB248" s="51"/>
    </row>
    <row r="249" spans="1:28" ht="33.75" x14ac:dyDescent="0.2">
      <c r="A249" s="120" t="s">
        <v>87</v>
      </c>
      <c r="B249" s="549" t="s">
        <v>1137</v>
      </c>
      <c r="C249" s="30" t="s">
        <v>1138</v>
      </c>
      <c r="D249" s="29" t="s">
        <v>1139</v>
      </c>
      <c r="E249" s="550" t="s">
        <v>1140</v>
      </c>
      <c r="F249" s="262"/>
      <c r="G249" s="262"/>
      <c r="H249" s="262"/>
      <c r="I249" s="262"/>
      <c r="J249" s="262"/>
      <c r="K249" s="46" t="s">
        <v>92</v>
      </c>
      <c r="L249" s="120" t="s">
        <v>106</v>
      </c>
      <c r="M249" s="254" t="s">
        <v>1160</v>
      </c>
      <c r="N249" s="551" t="s">
        <v>1161</v>
      </c>
      <c r="O249" s="120" t="s">
        <v>106</v>
      </c>
      <c r="P249" s="154" t="s">
        <v>109</v>
      </c>
      <c r="Q249" s="552" t="s">
        <v>1162</v>
      </c>
      <c r="R249" s="237" t="s">
        <v>1163</v>
      </c>
      <c r="S249" s="237" t="s">
        <v>1163</v>
      </c>
      <c r="T249" s="553">
        <v>1</v>
      </c>
      <c r="U249" s="231" t="s">
        <v>96</v>
      </c>
      <c r="V249" s="231" t="s">
        <v>96</v>
      </c>
      <c r="W249" s="270" t="s">
        <v>97</v>
      </c>
      <c r="X249" s="51"/>
      <c r="Y249" s="51"/>
      <c r="Z249" s="51"/>
      <c r="AA249" s="51"/>
      <c r="AB249" s="51"/>
    </row>
    <row r="250" spans="1:28" ht="22.5" x14ac:dyDescent="0.2">
      <c r="A250" s="120" t="s">
        <v>87</v>
      </c>
      <c r="B250" s="549" t="s">
        <v>1137</v>
      </c>
      <c r="C250" s="30" t="s">
        <v>1138</v>
      </c>
      <c r="D250" s="29" t="s">
        <v>1139</v>
      </c>
      <c r="E250" s="550" t="s">
        <v>1140</v>
      </c>
      <c r="F250" s="133"/>
      <c r="G250" s="133"/>
      <c r="H250" s="133"/>
      <c r="I250" s="133"/>
      <c r="J250" s="133"/>
      <c r="K250" s="46" t="s">
        <v>92</v>
      </c>
      <c r="L250" s="120" t="s">
        <v>125</v>
      </c>
      <c r="M250" s="254" t="s">
        <v>1164</v>
      </c>
      <c r="N250" s="551" t="s">
        <v>1165</v>
      </c>
      <c r="O250" s="120" t="s">
        <v>125</v>
      </c>
      <c r="P250" s="154" t="s">
        <v>109</v>
      </c>
      <c r="Q250" s="552" t="s">
        <v>1166</v>
      </c>
      <c r="R250" s="237" t="s">
        <v>1163</v>
      </c>
      <c r="S250" s="237" t="s">
        <v>1163</v>
      </c>
      <c r="T250" s="553">
        <v>0.08</v>
      </c>
      <c r="U250" s="231" t="s">
        <v>96</v>
      </c>
      <c r="V250" s="231" t="s">
        <v>96</v>
      </c>
      <c r="W250" s="123" t="s">
        <v>97</v>
      </c>
      <c r="X250" s="51"/>
      <c r="Y250" s="51"/>
      <c r="Z250" s="51"/>
      <c r="AA250" s="51"/>
      <c r="AB250" s="51"/>
    </row>
    <row r="251" spans="1:28" ht="45" x14ac:dyDescent="0.2">
      <c r="A251" s="120" t="s">
        <v>87</v>
      </c>
      <c r="B251" s="549" t="s">
        <v>1137</v>
      </c>
      <c r="C251" s="30" t="s">
        <v>1138</v>
      </c>
      <c r="D251" s="29" t="s">
        <v>1139</v>
      </c>
      <c r="E251" s="550" t="s">
        <v>1140</v>
      </c>
      <c r="F251" s="155"/>
      <c r="G251" s="155"/>
      <c r="H251" s="262"/>
      <c r="I251" s="262"/>
      <c r="J251" s="262"/>
      <c r="K251" s="46" t="s">
        <v>92</v>
      </c>
      <c r="L251" s="120" t="s">
        <v>106</v>
      </c>
      <c r="M251" s="254" t="s">
        <v>1167</v>
      </c>
      <c r="N251" s="551" t="s">
        <v>1168</v>
      </c>
      <c r="O251" s="120" t="s">
        <v>106</v>
      </c>
      <c r="P251" s="154" t="s">
        <v>109</v>
      </c>
      <c r="Q251" s="552" t="s">
        <v>1169</v>
      </c>
      <c r="R251" s="237">
        <v>0.95</v>
      </c>
      <c r="S251" s="237">
        <v>0.95</v>
      </c>
      <c r="T251" s="553">
        <v>0.04</v>
      </c>
      <c r="U251" s="231" t="s">
        <v>96</v>
      </c>
      <c r="V251" s="231" t="s">
        <v>96</v>
      </c>
      <c r="W251" s="123" t="s">
        <v>97</v>
      </c>
      <c r="X251" s="51"/>
      <c r="Y251" s="51"/>
      <c r="Z251" s="51"/>
      <c r="AA251" s="51"/>
      <c r="AB251" s="51"/>
    </row>
    <row r="252" spans="1:28" ht="45" x14ac:dyDescent="0.2">
      <c r="A252" s="120" t="s">
        <v>87</v>
      </c>
      <c r="B252" s="549" t="s">
        <v>1137</v>
      </c>
      <c r="C252" s="30" t="s">
        <v>1138</v>
      </c>
      <c r="D252" s="29" t="s">
        <v>1139</v>
      </c>
      <c r="E252" s="550" t="s">
        <v>1140</v>
      </c>
      <c r="F252" s="155"/>
      <c r="G252" s="155"/>
      <c r="H252" s="262"/>
      <c r="I252" s="262"/>
      <c r="J252" s="262"/>
      <c r="K252" s="46" t="s">
        <v>92</v>
      </c>
      <c r="L252" s="120" t="s">
        <v>200</v>
      </c>
      <c r="M252" s="254" t="s">
        <v>1170</v>
      </c>
      <c r="N252" s="551" t="s">
        <v>1171</v>
      </c>
      <c r="O252" s="120" t="s">
        <v>200</v>
      </c>
      <c r="P252" s="154" t="s">
        <v>109</v>
      </c>
      <c r="Q252" s="552" t="s">
        <v>1172</v>
      </c>
      <c r="R252" s="237">
        <v>1</v>
      </c>
      <c r="S252" s="237">
        <v>1</v>
      </c>
      <c r="T252" s="553">
        <v>0</v>
      </c>
      <c r="U252" s="231" t="s">
        <v>96</v>
      </c>
      <c r="V252" s="231" t="s">
        <v>96</v>
      </c>
      <c r="W252" s="123" t="s">
        <v>97</v>
      </c>
      <c r="X252" s="51"/>
      <c r="Y252" s="51"/>
      <c r="Z252" s="51"/>
      <c r="AA252" s="51"/>
      <c r="AB252" s="51"/>
    </row>
    <row r="253" spans="1:28" ht="22.5" x14ac:dyDescent="0.2">
      <c r="A253" s="120" t="s">
        <v>87</v>
      </c>
      <c r="B253" s="549" t="s">
        <v>1137</v>
      </c>
      <c r="C253" s="30" t="s">
        <v>1138</v>
      </c>
      <c r="D253" s="29" t="s">
        <v>1139</v>
      </c>
      <c r="E253" s="550" t="s">
        <v>1140</v>
      </c>
      <c r="F253" s="155"/>
      <c r="G253" s="155"/>
      <c r="H253" s="262"/>
      <c r="I253" s="262"/>
      <c r="J253" s="262"/>
      <c r="K253" s="270" t="s">
        <v>92</v>
      </c>
      <c r="L253" s="120" t="s">
        <v>106</v>
      </c>
      <c r="M253" s="254" t="s">
        <v>1173</v>
      </c>
      <c r="N253" s="551" t="s">
        <v>1174</v>
      </c>
      <c r="O253" s="120" t="s">
        <v>106</v>
      </c>
      <c r="P253" s="154" t="s">
        <v>109</v>
      </c>
      <c r="Q253" s="552" t="s">
        <v>1175</v>
      </c>
      <c r="R253" s="237">
        <v>1</v>
      </c>
      <c r="S253" s="237">
        <v>1</v>
      </c>
      <c r="T253" s="553">
        <v>0</v>
      </c>
      <c r="U253" s="231" t="s">
        <v>96</v>
      </c>
      <c r="V253" s="231" t="s">
        <v>96</v>
      </c>
      <c r="W253" s="123" t="s">
        <v>97</v>
      </c>
      <c r="X253" s="51"/>
      <c r="Y253" s="51"/>
      <c r="Z253" s="51"/>
      <c r="AA253" s="51"/>
      <c r="AB253" s="51"/>
    </row>
    <row r="254" spans="1:28" x14ac:dyDescent="0.2">
      <c r="A254" s="43"/>
      <c r="B254" s="554"/>
      <c r="C254" s="555"/>
      <c r="D254" s="43"/>
      <c r="E254" s="555"/>
      <c r="F254" s="45"/>
      <c r="G254" s="45"/>
      <c r="H254" s="556"/>
      <c r="I254" s="556"/>
      <c r="J254" s="556"/>
      <c r="K254" s="557"/>
      <c r="L254" s="558"/>
      <c r="M254" s="42"/>
      <c r="N254" s="559"/>
      <c r="O254" s="557"/>
      <c r="P254" s="558"/>
      <c r="Q254" s="42"/>
      <c r="R254" s="555"/>
      <c r="S254" s="555"/>
      <c r="T254" s="560"/>
      <c r="U254" s="561"/>
      <c r="V254" s="561"/>
      <c r="W254" s="562"/>
      <c r="X254" s="51"/>
      <c r="Y254" s="51"/>
      <c r="Z254" s="51"/>
      <c r="AA254" s="51"/>
      <c r="AB254" s="51"/>
    </row>
    <row r="255" spans="1:28" x14ac:dyDescent="0.2">
      <c r="A255" s="29"/>
      <c r="B255" s="29"/>
      <c r="C255" s="30"/>
      <c r="D255" s="29"/>
      <c r="E255" s="30"/>
      <c r="F255" s="57"/>
      <c r="G255" s="57"/>
      <c r="H255" s="57"/>
      <c r="I255" s="57"/>
      <c r="J255" s="57"/>
      <c r="K255" s="29"/>
      <c r="L255" s="29"/>
      <c r="M255" s="56"/>
      <c r="N255" s="62"/>
      <c r="O255" s="29"/>
      <c r="P255" s="29"/>
      <c r="Q255" s="56"/>
      <c r="R255" s="62"/>
      <c r="S255" s="62"/>
      <c r="T255" s="29"/>
      <c r="U255" s="46"/>
      <c r="V255" s="46"/>
      <c r="W255" s="30"/>
      <c r="X255" s="51"/>
      <c r="Y255" s="51"/>
      <c r="Z255" s="51"/>
      <c r="AA255" s="51"/>
      <c r="AB255" s="51"/>
    </row>
    <row r="256" spans="1:28" x14ac:dyDescent="0.2">
      <c r="A256" s="51"/>
      <c r="B256" s="60"/>
      <c r="C256" s="60"/>
      <c r="D256" s="60"/>
      <c r="E256" s="60"/>
      <c r="F256" s="63"/>
      <c r="G256" s="63"/>
      <c r="H256" s="63"/>
      <c r="I256" s="63"/>
      <c r="J256" s="63"/>
      <c r="K256" s="60"/>
      <c r="L256" s="60"/>
      <c r="M256" s="60"/>
      <c r="N256" s="60"/>
      <c r="O256" s="60"/>
      <c r="P256" s="60"/>
      <c r="Q256" s="60"/>
      <c r="R256" s="60"/>
      <c r="S256" s="60"/>
      <c r="T256" s="60"/>
      <c r="U256" s="60"/>
      <c r="V256" s="60"/>
      <c r="W256" s="51"/>
      <c r="X256" s="51"/>
      <c r="Y256" s="51"/>
      <c r="Z256" s="51"/>
      <c r="AA256" s="51"/>
      <c r="AB256" s="51"/>
    </row>
    <row r="257" spans="1:28" x14ac:dyDescent="0.2">
      <c r="A257" s="29"/>
      <c r="B257" s="29"/>
      <c r="C257" s="49"/>
      <c r="D257" s="29"/>
      <c r="E257" s="49"/>
      <c r="F257" s="47"/>
      <c r="G257" s="47"/>
      <c r="H257" s="47"/>
      <c r="I257" s="47"/>
      <c r="J257" s="47"/>
      <c r="K257" s="58"/>
      <c r="L257" s="58"/>
      <c r="M257" s="55"/>
      <c r="N257" s="61"/>
      <c r="O257" s="58"/>
      <c r="P257" s="58"/>
      <c r="Q257" s="48"/>
      <c r="R257" s="49"/>
      <c r="S257" s="49"/>
      <c r="T257" s="64"/>
      <c r="U257" s="59"/>
      <c r="V257" s="59"/>
      <c r="W257" s="53"/>
      <c r="X257" s="51"/>
      <c r="Y257" s="51"/>
      <c r="Z257" s="51"/>
      <c r="AA257" s="51"/>
      <c r="AB257" s="51"/>
    </row>
    <row r="258" spans="1:28" x14ac:dyDescent="0.2">
      <c r="A258" s="29"/>
      <c r="B258" s="29"/>
      <c r="C258" s="49"/>
      <c r="D258" s="29"/>
      <c r="E258" s="49"/>
      <c r="F258" s="57"/>
      <c r="G258" s="57"/>
      <c r="H258" s="57"/>
      <c r="I258" s="57"/>
      <c r="J258" s="57"/>
      <c r="K258" s="58"/>
      <c r="L258" s="58"/>
      <c r="M258" s="55"/>
      <c r="N258" s="61"/>
      <c r="O258" s="58"/>
      <c r="P258" s="58"/>
      <c r="Q258" s="48"/>
      <c r="R258" s="49"/>
      <c r="S258" s="49"/>
      <c r="T258" s="64"/>
      <c r="U258" s="59"/>
      <c r="V258" s="59"/>
      <c r="W258" s="53"/>
      <c r="X258" s="51"/>
      <c r="Y258" s="51"/>
      <c r="Z258" s="51"/>
      <c r="AA258" s="51"/>
      <c r="AB258" s="51"/>
    </row>
    <row r="259" spans="1:28" x14ac:dyDescent="0.2">
      <c r="A259" s="29"/>
      <c r="B259" s="29"/>
      <c r="C259" s="49"/>
      <c r="D259" s="29"/>
      <c r="E259" s="49"/>
      <c r="F259" s="57"/>
      <c r="G259" s="57"/>
      <c r="H259" s="57"/>
      <c r="I259" s="57"/>
      <c r="J259" s="57"/>
      <c r="K259" s="58"/>
      <c r="L259" s="58"/>
      <c r="M259" s="55"/>
      <c r="N259" s="61"/>
      <c r="O259" s="58"/>
      <c r="P259" s="58"/>
      <c r="Q259" s="48"/>
      <c r="R259" s="49"/>
      <c r="S259" s="49"/>
      <c r="T259" s="64"/>
      <c r="U259" s="59"/>
      <c r="V259" s="59"/>
      <c r="W259" s="53"/>
      <c r="X259" s="51"/>
      <c r="Y259" s="51"/>
      <c r="Z259" s="51"/>
      <c r="AA259" s="51"/>
      <c r="AB259" s="51"/>
    </row>
    <row r="260" spans="1:28" x14ac:dyDescent="0.2">
      <c r="A260" s="29"/>
      <c r="B260" s="29"/>
      <c r="C260" s="49"/>
      <c r="D260" s="29"/>
      <c r="E260" s="49"/>
      <c r="F260" s="57"/>
      <c r="G260" s="57"/>
      <c r="H260" s="57"/>
      <c r="I260" s="57"/>
      <c r="J260" s="57"/>
      <c r="K260" s="58"/>
      <c r="L260" s="58"/>
      <c r="M260" s="55"/>
      <c r="N260" s="61"/>
      <c r="O260" s="58"/>
      <c r="P260" s="58"/>
      <c r="Q260" s="48"/>
      <c r="R260" s="49"/>
      <c r="S260" s="49"/>
      <c r="T260" s="64"/>
      <c r="U260" s="59"/>
      <c r="V260" s="59"/>
      <c r="W260" s="53"/>
      <c r="X260" s="51"/>
      <c r="Y260" s="51"/>
      <c r="Z260" s="51"/>
      <c r="AA260" s="51"/>
      <c r="AB260" s="51"/>
    </row>
    <row r="261" spans="1:28" x14ac:dyDescent="0.2">
      <c r="A261" s="29"/>
      <c r="B261" s="29"/>
      <c r="C261" s="49"/>
      <c r="D261" s="29"/>
      <c r="E261" s="49"/>
      <c r="F261" s="57"/>
      <c r="G261" s="57"/>
      <c r="H261" s="57"/>
      <c r="I261" s="57"/>
      <c r="J261" s="57"/>
      <c r="K261" s="58"/>
      <c r="L261" s="58"/>
      <c r="M261" s="55"/>
      <c r="N261" s="61"/>
      <c r="O261" s="58"/>
      <c r="P261" s="58"/>
      <c r="Q261" s="48"/>
      <c r="R261" s="49"/>
      <c r="S261" s="49"/>
      <c r="T261" s="64"/>
      <c r="U261" s="59"/>
      <c r="V261" s="59"/>
      <c r="W261" s="53"/>
      <c r="X261" s="51"/>
      <c r="Y261" s="51"/>
      <c r="Z261" s="51"/>
      <c r="AA261" s="51"/>
      <c r="AB261" s="51"/>
    </row>
    <row r="262" spans="1:28" x14ac:dyDescent="0.2">
      <c r="A262" s="29"/>
      <c r="B262" s="58"/>
      <c r="C262" s="30"/>
      <c r="D262" s="51"/>
      <c r="E262" s="30"/>
      <c r="F262" s="57"/>
      <c r="G262" s="57"/>
      <c r="H262" s="57"/>
      <c r="I262" s="57"/>
      <c r="J262" s="57"/>
      <c r="K262" s="58"/>
      <c r="L262" s="30"/>
      <c r="M262" s="55"/>
      <c r="N262" s="61"/>
      <c r="O262" s="30"/>
      <c r="P262" s="29"/>
      <c r="Q262" s="48"/>
      <c r="R262" s="30"/>
      <c r="S262" s="30"/>
      <c r="T262" s="51"/>
      <c r="U262" s="60"/>
      <c r="V262" s="60"/>
      <c r="W262" s="51"/>
      <c r="X262" s="51"/>
      <c r="Y262" s="51"/>
      <c r="Z262" s="51"/>
      <c r="AA262" s="51"/>
      <c r="AB262" s="51"/>
    </row>
    <row r="263" spans="1:28" x14ac:dyDescent="0.2">
      <c r="A263" s="29"/>
      <c r="B263" s="29"/>
      <c r="C263" s="30"/>
      <c r="D263" s="29"/>
      <c r="E263" s="30"/>
      <c r="F263" s="47"/>
      <c r="G263" s="47"/>
      <c r="H263" s="47"/>
      <c r="I263" s="47"/>
      <c r="J263" s="47"/>
      <c r="K263" s="29"/>
      <c r="L263" s="29"/>
      <c r="M263" s="61"/>
      <c r="N263" s="61"/>
      <c r="O263" s="30"/>
      <c r="P263" s="66"/>
      <c r="Q263" s="30"/>
      <c r="R263" s="30"/>
      <c r="S263" s="30"/>
      <c r="T263" s="50"/>
      <c r="U263" s="29"/>
      <c r="V263" s="29"/>
      <c r="W263" s="29"/>
      <c r="X263" s="51"/>
      <c r="Y263" s="51"/>
      <c r="Z263" s="51"/>
      <c r="AA263" s="51"/>
      <c r="AB263" s="51"/>
    </row>
    <row r="264" spans="1:28" x14ac:dyDescent="0.2">
      <c r="A264" s="29"/>
      <c r="B264" s="29"/>
      <c r="C264" s="30"/>
      <c r="D264" s="29"/>
      <c r="E264" s="30"/>
      <c r="F264" s="51"/>
      <c r="G264" s="51"/>
      <c r="H264" s="51"/>
      <c r="I264" s="51"/>
      <c r="J264" s="51"/>
      <c r="K264" s="29"/>
      <c r="L264" s="29"/>
      <c r="M264" s="61"/>
      <c r="N264" s="61"/>
      <c r="O264" s="30"/>
      <c r="P264" s="30"/>
      <c r="Q264" s="30"/>
      <c r="R264" s="30"/>
      <c r="S264" s="30"/>
      <c r="T264" s="52"/>
      <c r="U264" s="29"/>
      <c r="V264" s="29"/>
      <c r="W264" s="30"/>
      <c r="X264" s="51"/>
      <c r="Y264" s="51"/>
      <c r="Z264" s="51"/>
      <c r="AA264" s="51"/>
      <c r="AB264" s="51"/>
    </row>
    <row r="265" spans="1:28" x14ac:dyDescent="0.2">
      <c r="A265" s="29"/>
      <c r="B265" s="29"/>
      <c r="C265" s="30"/>
      <c r="D265" s="29"/>
      <c r="E265" s="30"/>
      <c r="F265" s="51"/>
      <c r="G265" s="51"/>
      <c r="H265" s="51"/>
      <c r="I265" s="51"/>
      <c r="J265" s="51"/>
      <c r="K265" s="29"/>
      <c r="L265" s="29"/>
      <c r="M265" s="61"/>
      <c r="N265" s="61"/>
      <c r="O265" s="30"/>
      <c r="P265" s="30"/>
      <c r="Q265" s="30"/>
      <c r="R265" s="30"/>
      <c r="S265" s="30"/>
      <c r="T265" s="29"/>
      <c r="U265" s="29"/>
      <c r="V265" s="29"/>
      <c r="W265" s="30"/>
      <c r="X265" s="51"/>
      <c r="Y265" s="51"/>
      <c r="Z265" s="51"/>
      <c r="AA265" s="51"/>
      <c r="AB265" s="51"/>
    </row>
    <row r="266" spans="1:28" x14ac:dyDescent="0.2">
      <c r="A266" s="29"/>
      <c r="B266" s="29"/>
      <c r="C266" s="30"/>
      <c r="D266" s="29"/>
      <c r="E266" s="30"/>
      <c r="F266" s="51"/>
      <c r="G266" s="51"/>
      <c r="H266" s="51"/>
      <c r="I266" s="51"/>
      <c r="J266" s="51"/>
      <c r="K266" s="29"/>
      <c r="L266" s="29"/>
      <c r="M266" s="61"/>
      <c r="N266" s="61"/>
      <c r="O266" s="30"/>
      <c r="P266" s="30"/>
      <c r="Q266" s="30"/>
      <c r="R266" s="30"/>
      <c r="S266" s="30"/>
      <c r="T266" s="29"/>
      <c r="U266" s="29"/>
      <c r="V266" s="29"/>
      <c r="W266" s="30"/>
      <c r="X266" s="51"/>
      <c r="Y266" s="51"/>
      <c r="Z266" s="51"/>
      <c r="AA266" s="51"/>
      <c r="AB266" s="51"/>
    </row>
    <row r="267" spans="1:28" x14ac:dyDescent="0.2">
      <c r="A267" s="29"/>
      <c r="B267" s="29"/>
      <c r="C267" s="30"/>
      <c r="D267" s="29"/>
      <c r="E267" s="30"/>
      <c r="F267" s="51"/>
      <c r="G267" s="51"/>
      <c r="H267" s="51"/>
      <c r="I267" s="51"/>
      <c r="J267" s="51"/>
      <c r="K267" s="29"/>
      <c r="L267" s="29"/>
      <c r="M267" s="61"/>
      <c r="N267" s="61"/>
      <c r="O267" s="30"/>
      <c r="P267" s="30"/>
      <c r="Q267" s="30"/>
      <c r="R267" s="30"/>
      <c r="S267" s="30"/>
      <c r="T267" s="30"/>
      <c r="U267" s="29"/>
      <c r="V267" s="29"/>
      <c r="W267" s="30"/>
      <c r="X267" s="51"/>
      <c r="Y267" s="51"/>
      <c r="Z267" s="51"/>
      <c r="AA267" s="51"/>
      <c r="AB267" s="51"/>
    </row>
    <row r="268" spans="1:28" x14ac:dyDescent="0.2">
      <c r="A268" s="29"/>
      <c r="B268" s="29"/>
      <c r="C268" s="30"/>
      <c r="D268" s="29"/>
      <c r="E268" s="30"/>
      <c r="F268" s="51"/>
      <c r="G268" s="51"/>
      <c r="H268" s="51"/>
      <c r="I268" s="51"/>
      <c r="J268" s="51"/>
      <c r="K268" s="29"/>
      <c r="L268" s="29"/>
      <c r="M268" s="61"/>
      <c r="N268" s="61"/>
      <c r="O268" s="30"/>
      <c r="P268" s="30"/>
      <c r="Q268" s="30"/>
      <c r="R268" s="30"/>
      <c r="S268" s="30"/>
      <c r="T268" s="30"/>
      <c r="U268" s="29"/>
      <c r="V268" s="29"/>
      <c r="W268" s="29"/>
      <c r="X268" s="51"/>
      <c r="Y268" s="51"/>
      <c r="Z268" s="51"/>
      <c r="AA268" s="51"/>
      <c r="AB268" s="51"/>
    </row>
    <row r="269" spans="1:28" x14ac:dyDescent="0.2">
      <c r="A269" s="29"/>
      <c r="B269" s="29"/>
      <c r="C269" s="30"/>
      <c r="D269" s="29"/>
      <c r="E269" s="30"/>
      <c r="F269" s="51"/>
      <c r="G269" s="51"/>
      <c r="H269" s="51"/>
      <c r="I269" s="51"/>
      <c r="J269" s="51"/>
      <c r="K269" s="29"/>
      <c r="L269" s="29"/>
      <c r="M269" s="61"/>
      <c r="N269" s="61"/>
      <c r="O269" s="30"/>
      <c r="P269" s="66"/>
      <c r="Q269" s="30"/>
      <c r="R269" s="52"/>
      <c r="S269" s="52"/>
      <c r="T269" s="50"/>
      <c r="U269" s="29"/>
      <c r="V269" s="29"/>
      <c r="W269" s="30"/>
      <c r="X269" s="51"/>
      <c r="Y269" s="51"/>
      <c r="Z269" s="51"/>
      <c r="AA269" s="51"/>
      <c r="AB269" s="51"/>
    </row>
    <row r="270" spans="1:28" x14ac:dyDescent="0.2">
      <c r="A270" s="29"/>
      <c r="B270" s="29"/>
      <c r="C270" s="30"/>
      <c r="D270" s="29"/>
      <c r="E270" s="30"/>
      <c r="F270" s="51"/>
      <c r="G270" s="51"/>
      <c r="H270" s="51"/>
      <c r="I270" s="51"/>
      <c r="J270" s="51"/>
      <c r="K270" s="29"/>
      <c r="L270" s="29"/>
      <c r="M270" s="61"/>
      <c r="N270" s="61"/>
      <c r="O270" s="30"/>
      <c r="P270" s="66"/>
      <c r="Q270" s="30"/>
      <c r="R270" s="52"/>
      <c r="S270" s="52"/>
      <c r="T270" s="50"/>
      <c r="U270" s="29"/>
      <c r="V270" s="29"/>
      <c r="W270" s="30"/>
      <c r="X270" s="51"/>
      <c r="Y270" s="51"/>
      <c r="Z270" s="51"/>
      <c r="AA270" s="51"/>
      <c r="AB270" s="51"/>
    </row>
    <row r="271" spans="1:28" x14ac:dyDescent="0.2">
      <c r="A271" s="29"/>
      <c r="B271" s="29"/>
      <c r="C271" s="30"/>
      <c r="D271" s="29"/>
      <c r="E271" s="30"/>
      <c r="F271" s="51"/>
      <c r="G271" s="51"/>
      <c r="H271" s="51"/>
      <c r="I271" s="51"/>
      <c r="J271" s="51"/>
      <c r="K271" s="29"/>
      <c r="L271" s="29"/>
      <c r="M271" s="61"/>
      <c r="N271" s="61"/>
      <c r="O271" s="30"/>
      <c r="P271" s="66"/>
      <c r="Q271" s="30"/>
      <c r="R271" s="52"/>
      <c r="S271" s="52"/>
      <c r="T271" s="50"/>
      <c r="U271" s="29"/>
      <c r="V271" s="29"/>
      <c r="W271" s="30"/>
      <c r="X271" s="51"/>
      <c r="Y271" s="51"/>
      <c r="Z271" s="51"/>
      <c r="AA271" s="51"/>
      <c r="AB271" s="51"/>
    </row>
    <row r="272" spans="1:28" x14ac:dyDescent="0.2">
      <c r="A272" s="29"/>
      <c r="B272" s="29"/>
      <c r="C272" s="30"/>
      <c r="D272" s="29"/>
      <c r="E272" s="30"/>
      <c r="F272" s="51"/>
      <c r="G272" s="51"/>
      <c r="H272" s="51"/>
      <c r="I272" s="51"/>
      <c r="J272" s="51"/>
      <c r="K272" s="29"/>
      <c r="L272" s="29"/>
      <c r="M272" s="61"/>
      <c r="N272" s="61"/>
      <c r="O272" s="30"/>
      <c r="P272" s="30"/>
      <c r="Q272" s="30"/>
      <c r="R272" s="30"/>
      <c r="S272" s="30"/>
      <c r="T272" s="50"/>
      <c r="U272" s="29"/>
      <c r="V272" s="29"/>
      <c r="W272" s="30"/>
      <c r="X272" s="51"/>
      <c r="Y272" s="51"/>
      <c r="Z272" s="51"/>
      <c r="AA272" s="51"/>
      <c r="AB272" s="51"/>
    </row>
    <row r="273" spans="1:28" x14ac:dyDescent="0.2">
      <c r="A273" s="29"/>
      <c r="B273" s="29"/>
      <c r="C273" s="30"/>
      <c r="D273" s="29"/>
      <c r="E273" s="30"/>
      <c r="F273" s="51"/>
      <c r="G273" s="51"/>
      <c r="H273" s="51"/>
      <c r="I273" s="51"/>
      <c r="J273" s="51"/>
      <c r="K273" s="29"/>
      <c r="L273" s="29"/>
      <c r="M273" s="61"/>
      <c r="N273" s="61"/>
      <c r="O273" s="30"/>
      <c r="P273" s="66"/>
      <c r="Q273" s="30"/>
      <c r="R273" s="30"/>
      <c r="S273" s="30"/>
      <c r="T273" s="50"/>
      <c r="U273" s="29"/>
      <c r="V273" s="29"/>
      <c r="W273" s="30"/>
      <c r="X273" s="51"/>
      <c r="Y273" s="51"/>
      <c r="Z273" s="51"/>
      <c r="AA273" s="51"/>
      <c r="AB273" s="51"/>
    </row>
    <row r="274" spans="1:28" x14ac:dyDescent="0.2">
      <c r="A274" s="29"/>
      <c r="B274" s="29"/>
      <c r="C274" s="30"/>
      <c r="D274" s="29"/>
      <c r="E274" s="30"/>
      <c r="F274" s="51"/>
      <c r="G274" s="51"/>
      <c r="H274" s="51"/>
      <c r="I274" s="51"/>
      <c r="J274" s="51"/>
      <c r="K274" s="29"/>
      <c r="L274" s="29"/>
      <c r="M274" s="61"/>
      <c r="N274" s="61"/>
      <c r="O274" s="30"/>
      <c r="P274" s="66"/>
      <c r="Q274" s="30"/>
      <c r="R274" s="30"/>
      <c r="S274" s="30"/>
      <c r="T274" s="50"/>
      <c r="U274" s="29"/>
      <c r="V274" s="29"/>
      <c r="W274" s="30"/>
      <c r="X274" s="51"/>
      <c r="Y274" s="51"/>
      <c r="Z274" s="51"/>
      <c r="AA274" s="51"/>
      <c r="AB274" s="51"/>
    </row>
    <row r="275" spans="1:28" x14ac:dyDescent="0.2">
      <c r="A275" s="29"/>
      <c r="B275" s="29"/>
      <c r="C275" s="30"/>
      <c r="D275" s="29"/>
      <c r="E275" s="30"/>
      <c r="F275" s="51"/>
      <c r="G275" s="51"/>
      <c r="H275" s="51"/>
      <c r="I275" s="51"/>
      <c r="J275" s="51"/>
      <c r="K275" s="29"/>
      <c r="L275" s="29"/>
      <c r="M275" s="61"/>
      <c r="N275" s="61"/>
      <c r="O275" s="30"/>
      <c r="P275" s="66"/>
      <c r="Q275" s="30"/>
      <c r="R275" s="30"/>
      <c r="S275" s="30"/>
      <c r="T275" s="50"/>
      <c r="U275" s="29"/>
      <c r="V275" s="29"/>
      <c r="W275" s="30"/>
      <c r="X275" s="51"/>
      <c r="Y275" s="51"/>
      <c r="Z275" s="51"/>
      <c r="AA275" s="51"/>
      <c r="AB275" s="51"/>
    </row>
    <row r="276" spans="1:28" x14ac:dyDescent="0.2">
      <c r="A276" s="29"/>
      <c r="B276" s="29"/>
      <c r="C276" s="30"/>
      <c r="D276" s="29"/>
      <c r="E276" s="30"/>
      <c r="F276" s="51"/>
      <c r="G276" s="51"/>
      <c r="H276" s="51"/>
      <c r="I276" s="51"/>
      <c r="J276" s="51"/>
      <c r="K276" s="29"/>
      <c r="L276" s="29"/>
      <c r="M276" s="61"/>
      <c r="N276" s="61"/>
      <c r="O276" s="30"/>
      <c r="P276" s="66"/>
      <c r="Q276" s="62"/>
      <c r="R276" s="30"/>
      <c r="S276" s="52"/>
      <c r="T276" s="50"/>
      <c r="U276" s="29"/>
      <c r="V276" s="29"/>
      <c r="W276" s="30"/>
      <c r="X276" s="51"/>
      <c r="Y276" s="51"/>
      <c r="Z276" s="51"/>
      <c r="AA276" s="51"/>
      <c r="AB276" s="51"/>
    </row>
    <row r="277" spans="1:28" x14ac:dyDescent="0.2">
      <c r="A277" s="29"/>
      <c r="B277" s="29"/>
      <c r="C277" s="30"/>
      <c r="D277" s="29"/>
      <c r="E277" s="30"/>
      <c r="F277" s="51"/>
      <c r="G277" s="51"/>
      <c r="H277" s="51"/>
      <c r="I277" s="51"/>
      <c r="J277" s="51"/>
      <c r="K277" s="29"/>
      <c r="L277" s="29"/>
      <c r="M277" s="61"/>
      <c r="N277" s="61"/>
      <c r="O277" s="30"/>
      <c r="P277" s="66"/>
      <c r="Q277" s="30"/>
      <c r="R277" s="30"/>
      <c r="S277" s="52"/>
      <c r="T277" s="54"/>
      <c r="U277" s="29"/>
      <c r="V277" s="29"/>
      <c r="W277" s="30"/>
      <c r="X277" s="51"/>
      <c r="Y277" s="51"/>
      <c r="Z277" s="51"/>
      <c r="AA277" s="51"/>
      <c r="AB277" s="51"/>
    </row>
    <row r="278" spans="1:28" x14ac:dyDescent="0.2">
      <c r="A278" s="29"/>
      <c r="B278" s="29"/>
      <c r="C278" s="30"/>
      <c r="D278" s="29"/>
      <c r="E278" s="30"/>
      <c r="F278" s="51"/>
      <c r="G278" s="51"/>
      <c r="H278" s="51"/>
      <c r="I278" s="51"/>
      <c r="J278" s="51"/>
      <c r="K278" s="29"/>
      <c r="L278" s="29"/>
      <c r="M278" s="61"/>
      <c r="N278" s="61"/>
      <c r="O278" s="30"/>
      <c r="P278" s="66"/>
      <c r="Q278" s="30"/>
      <c r="R278" s="30"/>
      <c r="S278" s="30"/>
      <c r="T278" s="30"/>
      <c r="U278" s="29"/>
      <c r="V278" s="29"/>
      <c r="W278" s="30"/>
      <c r="X278" s="51"/>
      <c r="Y278" s="51"/>
      <c r="Z278" s="51"/>
      <c r="AA278" s="51"/>
      <c r="AB278" s="51"/>
    </row>
    <row r="279" spans="1:28" x14ac:dyDescent="0.2">
      <c r="A279" s="29"/>
      <c r="B279" s="29"/>
      <c r="C279" s="30"/>
      <c r="D279" s="29"/>
      <c r="E279" s="30"/>
      <c r="F279" s="51"/>
      <c r="G279" s="51"/>
      <c r="H279" s="51"/>
      <c r="I279" s="51"/>
      <c r="J279" s="51"/>
      <c r="K279" s="29"/>
      <c r="L279" s="29"/>
      <c r="M279" s="61"/>
      <c r="N279" s="61"/>
      <c r="O279" s="30"/>
      <c r="P279" s="30"/>
      <c r="Q279" s="30"/>
      <c r="R279" s="30"/>
      <c r="S279" s="30"/>
      <c r="T279" s="54"/>
      <c r="U279" s="29"/>
      <c r="V279" s="29"/>
      <c r="W279" s="29"/>
      <c r="X279" s="51"/>
      <c r="Y279" s="51"/>
      <c r="Z279" s="51"/>
      <c r="AA279" s="51"/>
      <c r="AB279" s="51"/>
    </row>
    <row r="280" spans="1:28" x14ac:dyDescent="0.2">
      <c r="A280" s="29"/>
      <c r="B280" s="29"/>
      <c r="C280" s="30"/>
      <c r="D280" s="29"/>
      <c r="E280" s="30"/>
      <c r="F280" s="51"/>
      <c r="G280" s="51"/>
      <c r="H280" s="51"/>
      <c r="I280" s="51"/>
      <c r="J280" s="51"/>
      <c r="K280" s="29"/>
      <c r="L280" s="29"/>
      <c r="M280" s="61"/>
      <c r="N280" s="61"/>
      <c r="O280" s="30"/>
      <c r="P280" s="66"/>
      <c r="Q280" s="30"/>
      <c r="R280" s="30"/>
      <c r="S280" s="30"/>
      <c r="T280" s="30"/>
      <c r="U280" s="29"/>
      <c r="V280" s="29"/>
      <c r="W280" s="51"/>
      <c r="X280" s="51"/>
      <c r="Y280" s="51"/>
      <c r="Z280" s="51"/>
      <c r="AA280" s="51"/>
      <c r="AB280" s="51"/>
    </row>
  </sheetData>
  <mergeCells count="69">
    <mergeCell ref="S224:S226"/>
    <mergeCell ref="T224:T226"/>
    <mergeCell ref="U224:U226"/>
    <mergeCell ref="V224:V226"/>
    <mergeCell ref="W224:W226"/>
    <mergeCell ref="M224:M226"/>
    <mergeCell ref="N224:N226"/>
    <mergeCell ref="O224:O226"/>
    <mergeCell ref="P224:P226"/>
    <mergeCell ref="Q224:Q226"/>
    <mergeCell ref="R224:R226"/>
    <mergeCell ref="G224:G226"/>
    <mergeCell ref="H224:H226"/>
    <mergeCell ref="I224:I226"/>
    <mergeCell ref="J224:J226"/>
    <mergeCell ref="K224:K226"/>
    <mergeCell ref="L224:L226"/>
    <mergeCell ref="A224:A226"/>
    <mergeCell ref="B224:B226"/>
    <mergeCell ref="C224:C226"/>
    <mergeCell ref="D224:D226"/>
    <mergeCell ref="E224:E226"/>
    <mergeCell ref="F224:F226"/>
    <mergeCell ref="R221:R223"/>
    <mergeCell ref="S221:S223"/>
    <mergeCell ref="T221:T223"/>
    <mergeCell ref="U221:U223"/>
    <mergeCell ref="V221:V223"/>
    <mergeCell ref="W221:W223"/>
    <mergeCell ref="L221:L223"/>
    <mergeCell ref="M221:M223"/>
    <mergeCell ref="N221:N223"/>
    <mergeCell ref="O221:O223"/>
    <mergeCell ref="P221:P223"/>
    <mergeCell ref="Q221:Q223"/>
    <mergeCell ref="F221:F223"/>
    <mergeCell ref="G221:G223"/>
    <mergeCell ref="H221:H223"/>
    <mergeCell ref="I221:I223"/>
    <mergeCell ref="J221:J223"/>
    <mergeCell ref="K221:K223"/>
    <mergeCell ref="S215:S220"/>
    <mergeCell ref="T215:T220"/>
    <mergeCell ref="U215:U220"/>
    <mergeCell ref="V215:V220"/>
    <mergeCell ref="W215:W220"/>
    <mergeCell ref="A221:A223"/>
    <mergeCell ref="B221:B223"/>
    <mergeCell ref="C221:C223"/>
    <mergeCell ref="D221:D223"/>
    <mergeCell ref="E221:E223"/>
    <mergeCell ref="M215:M220"/>
    <mergeCell ref="N215:N220"/>
    <mergeCell ref="O215:O220"/>
    <mergeCell ref="P215:P220"/>
    <mergeCell ref="Q215:Q220"/>
    <mergeCell ref="R215:R220"/>
    <mergeCell ref="G215:G220"/>
    <mergeCell ref="H215:H220"/>
    <mergeCell ref="I215:I220"/>
    <mergeCell ref="J215:J220"/>
    <mergeCell ref="K215:K220"/>
    <mergeCell ref="L215:L220"/>
    <mergeCell ref="A215:A220"/>
    <mergeCell ref="B215:B220"/>
    <mergeCell ref="C215:C220"/>
    <mergeCell ref="D215:D220"/>
    <mergeCell ref="E215:E220"/>
    <mergeCell ref="F215:F220"/>
  </mergeCells>
  <conditionalFormatting sqref="S41:S52">
    <cfRule type="cellIs" dxfId="5" priority="1" operator="greaterThan">
      <formula>0</formula>
    </cfRule>
    <cfRule type="cellIs" dxfId="4" priority="2" operator="greaterThan">
      <formula>1</formula>
    </cfRule>
    <cfRule type="cellIs" dxfId="3" priority="3" operator="lessThan">
      <formula>1</formula>
    </cfRule>
  </conditionalFormatting>
  <pageMargins left="0.7" right="0.7" top="0.75" bottom="0.75" header="0.3" footer="0.3"/>
  <pageSetup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7" activePane="bottomLeft" state="frozen"/>
      <selection pane="bottomLeft" activeCell="B2" sqref="B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76</v>
      </c>
    </row>
    <row r="4" spans="1:2" ht="15.75" x14ac:dyDescent="0.2">
      <c r="A4" s="3" t="s">
        <v>80</v>
      </c>
      <c r="B4" s="3" t="s">
        <v>0</v>
      </c>
    </row>
    <row r="5" spans="1:2" ht="47.25" x14ac:dyDescent="0.2">
      <c r="A5" s="11">
        <v>1</v>
      </c>
      <c r="B5" s="2" t="s">
        <v>77</v>
      </c>
    </row>
    <row r="6" spans="1:2" ht="47.25" x14ac:dyDescent="0.2">
      <c r="A6" s="11">
        <v>2</v>
      </c>
      <c r="B6" s="2" t="s">
        <v>78</v>
      </c>
    </row>
    <row r="7" spans="1:2" ht="31.5" x14ac:dyDescent="0.2">
      <c r="A7" s="11">
        <v>3</v>
      </c>
      <c r="B7" s="2" t="s">
        <v>81</v>
      </c>
    </row>
    <row r="8" spans="1:2" ht="47.25" x14ac:dyDescent="0.2">
      <c r="A8" s="11">
        <v>4</v>
      </c>
      <c r="B8" s="2" t="s">
        <v>79</v>
      </c>
    </row>
    <row r="9" spans="1:2" ht="15.75" x14ac:dyDescent="0.2">
      <c r="A9" s="11">
        <v>5</v>
      </c>
      <c r="B9" s="2" t="s">
        <v>56</v>
      </c>
    </row>
    <row r="10" spans="1:2" ht="78.75" x14ac:dyDescent="0.2">
      <c r="A10" s="11">
        <v>6</v>
      </c>
      <c r="B10" s="2" t="s">
        <v>75</v>
      </c>
    </row>
    <row r="11" spans="1:2" ht="78.75" x14ac:dyDescent="0.2">
      <c r="A11" s="11">
        <v>7</v>
      </c>
      <c r="B11" s="2" t="s">
        <v>62</v>
      </c>
    </row>
    <row r="12" spans="1:2" ht="78.75" x14ac:dyDescent="0.2">
      <c r="A12" s="11">
        <v>8</v>
      </c>
      <c r="B12" s="2" t="s">
        <v>64</v>
      </c>
    </row>
    <row r="13" spans="1:2" ht="78.75" x14ac:dyDescent="0.2">
      <c r="A13" s="11">
        <v>9</v>
      </c>
      <c r="B13" s="2" t="s">
        <v>63</v>
      </c>
    </row>
    <row r="14" spans="1:2" ht="78.75" x14ac:dyDescent="0.2">
      <c r="A14" s="11">
        <v>10</v>
      </c>
      <c r="B14" s="2" t="s">
        <v>65</v>
      </c>
    </row>
    <row r="15" spans="1:2" ht="15.75" x14ac:dyDescent="0.2">
      <c r="A15" s="11">
        <v>11</v>
      </c>
      <c r="B15" s="2" t="s">
        <v>82</v>
      </c>
    </row>
    <row r="16" spans="1:2" ht="15.75" x14ac:dyDescent="0.2">
      <c r="A16" s="11">
        <v>12</v>
      </c>
      <c r="B16" s="2" t="s">
        <v>66</v>
      </c>
    </row>
    <row r="17" spans="1:2" ht="15.75" x14ac:dyDescent="0.2">
      <c r="A17" s="11">
        <v>13</v>
      </c>
      <c r="B17" s="2" t="s">
        <v>67</v>
      </c>
    </row>
    <row r="18" spans="1:2" ht="63" x14ac:dyDescent="0.2">
      <c r="A18" s="11">
        <v>14</v>
      </c>
      <c r="B18" s="2" t="s">
        <v>83</v>
      </c>
    </row>
    <row r="19" spans="1:2" ht="15.75" x14ac:dyDescent="0.2">
      <c r="A19" s="11">
        <v>15</v>
      </c>
      <c r="B19" s="2" t="s">
        <v>57</v>
      </c>
    </row>
    <row r="20" spans="1:2" ht="15.75" x14ac:dyDescent="0.2">
      <c r="A20" s="11">
        <v>16</v>
      </c>
      <c r="B20" s="2" t="s">
        <v>58</v>
      </c>
    </row>
    <row r="21" spans="1:2" ht="15.75" x14ac:dyDescent="0.2">
      <c r="A21" s="11">
        <v>17</v>
      </c>
      <c r="B21" s="2" t="s">
        <v>68</v>
      </c>
    </row>
    <row r="22" spans="1:2" ht="15.75" x14ac:dyDescent="0.2">
      <c r="A22" s="11">
        <v>18</v>
      </c>
      <c r="B22" s="4" t="s">
        <v>59</v>
      </c>
    </row>
    <row r="23" spans="1:2" ht="15.75" x14ac:dyDescent="0.2">
      <c r="A23" s="11">
        <v>19</v>
      </c>
      <c r="B23" s="4" t="s">
        <v>60</v>
      </c>
    </row>
    <row r="24" spans="1:2" ht="15.75" x14ac:dyDescent="0.2">
      <c r="A24" s="11">
        <v>20</v>
      </c>
      <c r="B24" s="4" t="s">
        <v>61</v>
      </c>
    </row>
    <row r="25" spans="1:2" ht="15.75" x14ac:dyDescent="0.2">
      <c r="A25" s="11">
        <v>21</v>
      </c>
      <c r="B25" s="4" t="s">
        <v>69</v>
      </c>
    </row>
    <row r="26" spans="1:2" ht="15.75" x14ac:dyDescent="0.2">
      <c r="A26" s="11">
        <v>22</v>
      </c>
      <c r="B26" s="4" t="s">
        <v>70</v>
      </c>
    </row>
    <row r="27" spans="1:2" ht="31.5" x14ac:dyDescent="0.2">
      <c r="A27" s="11">
        <v>23</v>
      </c>
      <c r="B27" s="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2017-03-30T22:24:32Z</cp:lastPrinted>
  <dcterms:created xsi:type="dcterms:W3CDTF">2014-10-22T05:35:08Z</dcterms:created>
  <dcterms:modified xsi:type="dcterms:W3CDTF">2024-01-24T22:38:14Z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