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2023 a diciembre 2023\"/>
    </mc:Choice>
  </mc:AlternateContent>
  <xr:revisionPtr revIDLastSave="0" documentId="13_ncr:1_{214CBAEC-784D-46B9-B3E3-2EB0FD182838}" xr6:coauthVersionLast="47" xr6:coauthVersionMax="47" xr10:uidLastSave="{00000000-0000-0000-0000-000000000000}"/>
  <bookViews>
    <workbookView xWindow="30" yWindow="30" windowWidth="20370" windowHeight="1089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81029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s="1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<sst xmlns="http://schemas.openxmlformats.org/spreadsheetml/2006/main" count="935" uniqueCount="664">
  <si>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</si>
  <si>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</si>
  <si>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</si>
  <si>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</si>
  <si>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</si>
  <si>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</si>
  <si>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</si>
  <si>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</si>
  <si>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</si>
  <si>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</si>
  <si>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</si>
  <si>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</si>
  <si>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</si>
  <si>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</si>
  <si>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</si>
  <si>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</si>
  <si>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</si>
  <si>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</si>
  <si>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</si>
  <si>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</si>
  <si>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</si>
  <si>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</si>
  <si>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</si>
  <si>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</si>
  <si>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</si>
  <si>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</si>
  <si>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</si>
  <si>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</si>
  <si>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</si>
  <si>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</si>
  <si>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</si>
  <si>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</si>
  <si>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</si>
  <si>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</si>
  <si>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</si>
  <si>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</si>
  <si>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</si>
  <si>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</si>
  <si>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</si>
  <si>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</si>
  <si>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</si>
  <si>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</si>
  <si>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</si>
  <si>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</si>
  <si>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</si>
  <si>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</si>
  <si>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</si>
  <si>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</si>
  <si>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</si>
  <si>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</si>
  <si>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</si>
  <si>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</si>
  <si>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</si>
  <si>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</si>
  <si>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</si>
  <si>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</si>
  <si>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</si>
  <si>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</si>
  <si>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</si>
  <si>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</si>
  <si>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</si>
  <si>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</si>
  <si>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</si>
  <si>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</si>
  <si>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</si>
  <si>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</si>
  <si>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</si>
  <si>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</si>
  <si>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</si>
  <si>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</si>
  <si>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</si>
  <si>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</si>
  <si>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</si>
  <si>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</si>
  <si>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</si>
  <si>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</si>
  <si>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</si>
  <si>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</si>
  <si>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</si>
  <si>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</si>
  <si>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</si>
  <si>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</si>
  <si>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</si>
  <si>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</si>
  <si>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</si>
  <si>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</si>
  <si>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</si>
  <si>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</si>
  <si>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</si>
  <si>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</si>
  <si>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</si>
  <si>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</si>
  <si>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</si>
  <si>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</si>
  <si>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</si>
  <si>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</si>
  <si>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</si>
  <si>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</si>
  <si>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</si>
  <si>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</si>
  <si>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</si>
  <si>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</si>
  <si>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</si>
  <si>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</si>
  <si>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</si>
  <si>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</si>
  <si>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</si>
  <si>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</si>
  <si>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</si>
  <si>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</si>
  <si>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</si>
  <si>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</si>
  <si>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</si>
  <si>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</si>
  <si>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</si>
  <si>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</si>
  <si>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</si>
  <si>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</si>
  <si>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</si>
  <si>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</si>
  <si>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</si>
  <si>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</si>
  <si>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</si>
  <si>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</si>
  <si>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</si>
  <si>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</si>
  <si>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</si>
  <si>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</si>
  <si>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</si>
  <si>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</si>
  <si>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</si>
  <si>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</si>
  <si>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</si>
  <si>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</si>
  <si>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</si>
  <si>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</si>
  <si>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</si>
  <si>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</si>
  <si>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</si>
  <si>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</si>
  <si>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</si>
  <si>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</si>
  <si>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</si>
  <si>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</si>
  <si>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</si>
  <si>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</si>
  <si>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</si>
  <si>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</si>
  <si>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</si>
  <si>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</si>
  <si>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</si>
  <si>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</si>
  <si>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</si>
  <si>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</si>
  <si>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</si>
  <si>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</si>
  <si>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</si>
  <si>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</si>
  <si>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</si>
  <si>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</si>
  <si>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</si>
  <si>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</si>
  <si>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</si>
  <si>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</si>
  <si>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</si>
  <si>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</si>
  <si>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</si>
  <si>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</si>
  <si>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</si>
  <si>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</si>
  <si>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</si>
  <si>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</si>
  <si>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</si>
  <si>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</si>
  <si>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</si>
  <si>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</si>
  <si>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</si>
  <si>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</si>
  <si>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</si>
  <si>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</si>
  <si>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</si>
  <si>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</si>
  <si>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</si>
  <si>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</si>
  <si>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</si>
  <si>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</si>
  <si>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</si>
  <si>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</si>
  <si>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</si>
  <si>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</si>
  <si>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</si>
  <si>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</si>
  <si>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</si>
  <si>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</si>
  <si>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</si>
  <si>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</si>
  <si>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</si>
  <si>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</si>
  <si>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</si>
  <si>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</si>
  <si>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</si>
  <si>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</si>
  <si>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</si>
  <si>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</si>
  <si>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</si>
  <si>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</si>
  <si>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</si>
  <si>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</si>
  <si>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</si>
  <si>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</si>
  <si>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</si>
  <si>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</si>
  <si>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</si>
  <si>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</si>
  <si>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</si>
  <si>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</si>
  <si>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</si>
  <si>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</si>
  <si>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</si>
  <si>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</si>
  <si>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</si>
  <si>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</si>
  <si>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</si>
  <si>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</si>
  <si>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</si>
  <si>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</si>
  <si>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</si>
  <si>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</si>
  <si>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</si>
  <si>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</si>
  <si>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</si>
  <si>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</si>
  <si>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</si>
  <si>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</si>
  <si>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</si>
  <si>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</si>
  <si>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</si>
  <si>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</si>
  <si>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</si>
  <si>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</si>
  <si>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</si>
  <si>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</si>
  <si>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</si>
  <si>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</si>
  <si>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</si>
  <si>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</si>
  <si>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</si>
  <si>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</si>
  <si>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</si>
  <si>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</si>
  <si>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</si>
  <si>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</si>
  <si>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</si>
  <si>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</si>
  <si>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</si>
  <si>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</si>
  <si>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</si>
  <si>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</si>
  <si>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</si>
  <si>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</si>
  <si>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</si>
  <si>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</si>
  <si>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</si>
  <si>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</si>
  <si>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</si>
  <si>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</si>
  <si>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</si>
  <si>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</si>
  <si>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</si>
  <si>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</si>
  <si>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</si>
  <si>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</si>
  <si>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</si>
  <si>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</si>
  <si>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</si>
  <si>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</si>
  <si>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</si>
  <si>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</si>
  <si>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</si>
  <si>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</si>
  <si>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</si>
  <si>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</si>
  <si>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</si>
  <si>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</si>
  <si>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</si>
  <si>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</si>
  <si>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</si>
  <si>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</si>
  <si>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</si>
  <si>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</si>
  <si>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</si>
  <si>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</si>
  <si>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</si>
  <si>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</si>
  <si>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</si>
  <si>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</si>
  <si>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</si>
  <si>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</si>
  <si>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</si>
  <si>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</si>
  <si>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</si>
  <si>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</si>
  <si>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</si>
  <si>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</si>
  <si>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</si>
  <si>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</si>
  <si>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</si>
  <si>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</si>
  <si>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</si>
  <si>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</si>
  <si>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</si>
  <si>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</si>
  <si>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</si>
  <si>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</si>
  <si>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</si>
  <si>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</si>
  <si>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</si>
  <si>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</si>
  <si>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</si>
  <si>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</si>
  <si>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</si>
  <si>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</si>
  <si>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</si>
  <si>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</si>
  <si>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</si>
  <si>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</si>
  <si>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</si>
  <si>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</si>
  <si>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</si>
  <si>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</si>
  <si>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</si>
  <si>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</si>
  <si>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</si>
  <si>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</si>
  <si>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</si>
  <si>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</si>
  <si>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</si>
  <si>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</si>
  <si>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</si>
  <si>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</si>
  <si>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</si>
  <si>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</si>
  <si>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</si>
  <si>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</si>
  <si>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</si>
  <si>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</si>
  <si>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</si>
  <si>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</si>
  <si>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</si>
  <si>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</si>
  <si>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</si>
  <si>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</si>
  <si>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</si>
  <si>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</si>
  <si>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</si>
  <si>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</si>
  <si>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</si>
  <si>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</si>
  <si>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</si>
  <si>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</si>
  <si>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</si>
  <si>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</si>
  <si>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</si>
  <si>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</si>
  <si>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</si>
  <si>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</si>
  <si>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</si>
  <si>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</si>
  <si>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</si>
  <si>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</si>
  <si>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</si>
  <si>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</si>
  <si>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</si>
  <si>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</si>
  <si>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</si>
  <si>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</si>
  <si>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</si>
  <si>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</si>
  <si>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</si>
  <si>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</si>
  <si>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</si>
  <si>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</si>
  <si>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</si>
  <si>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</si>
  <si>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</si>
  <si>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</si>
  <si>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</si>
  <si>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</si>
  <si>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</si>
  <si>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</si>
  <si>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</si>
  <si>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</si>
  <si>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</si>
  <si>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</si>
  <si>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</si>
  <si>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</si>
  <si>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</si>
  <si>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</si>
  <si>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</si>
  <si>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</si>
  <si>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</si>
  <si>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</si>
  <si>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</si>
  <si>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</si>
  <si>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</si>
  <si>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</si>
  <si>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</si>
  <si>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</si>
  <si>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</si>
  <si>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</si>
  <si>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</si>
  <si>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</si>
  <si>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</si>
  <si>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</si>
  <si>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</si>
  <si>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</si>
  <si>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</si>
  <si>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</si>
  <si>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</si>
  <si>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</si>
  <si>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</si>
  <si>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</si>
  <si>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</si>
  <si>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</si>
  <si>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</si>
  <si>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</si>
  <si>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</si>
  <si>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</si>
  <si>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</si>
  <si>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</si>
  <si>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</si>
  <si>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</si>
  <si>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</si>
  <si>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</si>
  <si>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</si>
  <si>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</si>
  <si>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</si>
  <si>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</si>
  <si>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</si>
  <si>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</si>
  <si>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</si>
  <si>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</si>
  <si>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</si>
  <si>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</si>
  <si>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</si>
  <si>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</si>
  <si>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</si>
  <si>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</si>
  <si>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</si>
  <si>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</si>
  <si>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</si>
  <si>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</si>
  <si>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</si>
  <si>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</si>
  <si>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</si>
  <si>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</si>
  <si>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</si>
  <si>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</si>
  <si>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</si>
  <si>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</si>
  <si>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</si>
  <si>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</si>
  <si>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</si>
  <si>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</si>
  <si>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</si>
  <si>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</si>
  <si>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</si>
  <si>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</si>
  <si>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</si>
  <si>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</si>
  <si>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</si>
  <si>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</si>
  <si>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</si>
  <si>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</si>
  <si>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</si>
  <si>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</si>
  <si>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</si>
  <si>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</si>
  <si>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</si>
  <si>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</si>
  <si>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</si>
  <si>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</si>
  <si>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</si>
  <si>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</si>
  <si>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</si>
  <si>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</si>
  <si>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</si>
  <si>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</si>
  <si>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</si>
  <si>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</si>
  <si>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</si>
  <si>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</si>
  <si>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</si>
  <si>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</si>
  <si>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</si>
  <si>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</si>
  <si>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</si>
  <si>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</si>
  <si>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</si>
  <si>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</si>
  <si>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</si>
  <si>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</si>
  <si>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</si>
  <si>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</si>
  <si>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</si>
  <si>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</si>
  <si>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</si>
  <si>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</si>
  <si>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</si>
  <si>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</si>
  <si>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</si>
  <si>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</si>
  <si>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</si>
  <si>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</si>
  <si>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</si>
  <si>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</si>
  <si>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</si>
  <si>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</si>
  <si>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</si>
  <si>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</si>
  <si>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</si>
  <si>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</si>
  <si>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</si>
  <si>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</si>
  <si>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</si>
  <si>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</si>
  <si>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</si>
  <si>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</si>
  <si>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</si>
  <si>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</si>
  <si>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</si>
  <si>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</si>
  <si>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</si>
  <si>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</si>
  <si>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</si>
  <si>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</si>
  <si>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</si>
  <si>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</si>
  <si>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</si>
  <si>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</si>
  <si>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</si>
  <si>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</si>
  <si>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</si>
  <si>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</si>
  <si>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</si>
  <si>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</si>
  <si>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</si>
  <si>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</si>
  <si>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</si>
  <si>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</si>
  <si>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</si>
  <si>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</si>
  <si>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</si>
  <si>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</si>
  <si>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</si>
  <si>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</si>
  <si>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</si>
  <si>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</si>
  <si>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</si>
  <si>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</si>
  <si>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</si>
  <si>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</si>
  <si>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</si>
  <si>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</si>
  <si>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</si>
  <si>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</si>
  <si>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</si>
  <si>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</si>
  <si>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</si>
  <si>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</si>
  <si>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</si>
  <si>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</si>
  <si>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</si>
  <si>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</si>
  <si>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</si>
  <si>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</si>
  <si>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</si>
  <si>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</si>
  <si>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</si>
  <si>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</si>
  <si>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</si>
  <si>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</si>
  <si>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</si>
  <si>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</si>
  <si>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</si>
  <si>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</si>
  <si>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</si>
  <si>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</si>
  <si>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</si>
  <si>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</si>
  <si>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</si>
  <si>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</si>
  <si>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</si>
  <si>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</si>
  <si>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</si>
  <si>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</si>
  <si>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</si>
  <si>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</si>
  <si>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</si>
  <si>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</si>
  <si>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</si>
  <si>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</si>
  <si>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</si>
  <si>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</si>
  <si>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</si>
  <si>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</si>
  <si>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</si>
  <si>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</si>
  <si>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</si>
  <si>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</si>
  <si>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</si>
  <si>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</si>
  <si>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</si>
  <si>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</si>
  <si>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</si>
  <si>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</si>
  <si>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</si>
  <si>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</si>
  <si>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</si>
  <si>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</si>
  <si>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</si>
  <si>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</si>
  <si>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</si>
  <si>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</si>
  <si>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</si>
  <si>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</si>
  <si>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</si>
  <si>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</si>
  <si>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</si>
  <si>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</si>
  <si>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</si>
  <si>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</si>
  <si>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</si>
  <si>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</si>
  <si>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</si>
  <si>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</si>
  <si>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</si>
  <si>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</si>
  <si>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</si>
  <si>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</si>
  <si>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</si>
  <si>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</si>
  <si>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</si>
  <si>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</si>
  <si>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</si>
  <si>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</si>
  <si>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</si>
  <si>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</si>
  <si>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</si>
  <si>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</si>
  <si>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</si>
  <si>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</si>
  <si>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</si>
  <si>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</si>
  <si>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</si>
  <si>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</si>
  <si>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</si>
  <si>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</si>
  <si>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</si>
  <si>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</si>
  <si>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</si>
  <si>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</si>
  <si>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Cortázar, Gto.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</si>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</sst>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3" fontId="8" fillId="0" borderId="0" xfId="10" applyNumberFormat="1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2" t="s">
        <v>662</v>
      </c>
      <c r="B1" s="152"/>
      <c r="C1" s="17"/>
      <c r="D1" s="14" t="s">
        <v>602</v>
      </c>
      <c r="E1" s="15">
        <v>2023</v>
      </c>
    </row>
    <row r="2" spans="1:5" ht="18.95" customHeight="1" x14ac:dyDescent="0.2">
      <c r="A2" s="153" t="s">
        <v>601</v>
      </c>
      <c r="B2" s="153"/>
      <c r="C2" s="36"/>
      <c r="D2" s="14" t="s">
        <v>603</v>
      </c>
      <c r="E2" s="17" t="s">
        <v>608</v>
      </c>
    </row>
    <row r="3" spans="1:5" ht="18.95" customHeight="1" x14ac:dyDescent="0.2">
      <c r="A3" s="152" t="s">
        <v>663</v>
      </c>
      <c r="B3" s="152"/>
      <c r="C3" s="17"/>
      <c r="D3" s="14" t="s">
        <v>604</v>
      </c>
      <c r="E3" s="15">
        <v>4</v>
      </c>
    </row>
    <row r="4" spans="1:5" ht="18.95" customHeight="1" x14ac:dyDescent="0.2">
      <c r="A4" s="152" t="s">
        <v>623</v>
      </c>
      <c r="B4" s="152"/>
      <c r="C4" s="152"/>
      <c r="D4" s="152"/>
      <c r="E4" s="152"/>
    </row>
    <row r="5" spans="1:5" ht="15" customHeight="1" x14ac:dyDescent="0.2">
      <c r="A5" s="126" t="s">
        <v>41</v>
      </c>
      <c r="B5" s="12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3" t="s">
        <v>1</v>
      </c>
      <c r="B10" s="44" t="s">
        <v>2</v>
      </c>
    </row>
    <row r="11" spans="1:5" x14ac:dyDescent="0.2">
      <c r="A11" s="43" t="s">
        <v>3</v>
      </c>
      <c r="B11" s="44" t="s">
        <v>4</v>
      </c>
    </row>
    <row r="12" spans="1:5" x14ac:dyDescent="0.2">
      <c r="A12" s="43" t="s">
        <v>5</v>
      </c>
      <c r="B12" s="44" t="s">
        <v>6</v>
      </c>
    </row>
    <row r="13" spans="1:5" x14ac:dyDescent="0.2">
      <c r="A13" s="43" t="s">
        <v>131</v>
      </c>
      <c r="B13" s="44" t="s">
        <v>583</v>
      </c>
    </row>
    <row r="14" spans="1:5" x14ac:dyDescent="0.2">
      <c r="A14" s="43" t="s">
        <v>7</v>
      </c>
      <c r="B14" s="44" t="s">
        <v>584</v>
      </c>
    </row>
    <row r="15" spans="1:5" x14ac:dyDescent="0.2">
      <c r="A15" s="43" t="s">
        <v>8</v>
      </c>
      <c r="B15" s="44" t="s">
        <v>130</v>
      </c>
    </row>
    <row r="16" spans="1:5" x14ac:dyDescent="0.2">
      <c r="A16" s="43" t="s">
        <v>9</v>
      </c>
      <c r="B16" s="44" t="s">
        <v>10</v>
      </c>
    </row>
    <row r="17" spans="1:2" x14ac:dyDescent="0.2">
      <c r="A17" s="43" t="s">
        <v>11</v>
      </c>
      <c r="B17" s="44" t="s">
        <v>12</v>
      </c>
    </row>
    <row r="18" spans="1:2" x14ac:dyDescent="0.2">
      <c r="A18" s="43" t="s">
        <v>13</v>
      </c>
      <c r="B18" s="44" t="s">
        <v>14</v>
      </c>
    </row>
    <row r="19" spans="1:2" x14ac:dyDescent="0.2">
      <c r="A19" s="43" t="s">
        <v>15</v>
      </c>
      <c r="B19" s="44" t="s">
        <v>16</v>
      </c>
    </row>
    <row r="20" spans="1:2" x14ac:dyDescent="0.2">
      <c r="A20" s="43" t="s">
        <v>17</v>
      </c>
      <c r="B20" s="44" t="s">
        <v>585</v>
      </c>
    </row>
    <row r="21" spans="1:2" x14ac:dyDescent="0.2">
      <c r="A21" s="43" t="s">
        <v>18</v>
      </c>
      <c r="B21" s="44" t="s">
        <v>19</v>
      </c>
    </row>
    <row r="22" spans="1:2" x14ac:dyDescent="0.2">
      <c r="A22" s="43" t="s">
        <v>20</v>
      </c>
      <c r="B22" s="44" t="s">
        <v>183</v>
      </c>
    </row>
    <row r="23" spans="1:2" x14ac:dyDescent="0.2">
      <c r="A23" s="43" t="s">
        <v>21</v>
      </c>
      <c r="B23" s="44" t="s">
        <v>22</v>
      </c>
    </row>
    <row r="24" spans="1:2" x14ac:dyDescent="0.2">
      <c r="A24" s="88" t="s">
        <v>569</v>
      </c>
      <c r="B24" s="89" t="s">
        <v>304</v>
      </c>
    </row>
    <row r="25" spans="1:2" x14ac:dyDescent="0.2">
      <c r="A25" s="88" t="s">
        <v>570</v>
      </c>
      <c r="B25" s="89" t="s">
        <v>571</v>
      </c>
    </row>
    <row r="26" spans="1:2" x14ac:dyDescent="0.2">
      <c r="A26" s="88" t="s">
        <v>572</v>
      </c>
      <c r="B26" s="89" t="s">
        <v>341</v>
      </c>
    </row>
    <row r="27" spans="1:2" x14ac:dyDescent="0.2">
      <c r="A27" s="88" t="s">
        <v>573</v>
      </c>
      <c r="B27" s="89" t="s">
        <v>358</v>
      </c>
    </row>
    <row r="28" spans="1:2" x14ac:dyDescent="0.2">
      <c r="A28" s="43" t="s">
        <v>23</v>
      </c>
      <c r="B28" s="44" t="s">
        <v>24</v>
      </c>
    </row>
    <row r="29" spans="1:2" x14ac:dyDescent="0.2">
      <c r="A29" s="43" t="s">
        <v>25</v>
      </c>
      <c r="B29" s="44" t="s">
        <v>26</v>
      </c>
    </row>
    <row r="30" spans="1:2" x14ac:dyDescent="0.2">
      <c r="A30" s="43" t="s">
        <v>27</v>
      </c>
      <c r="B30" s="44" t="s">
        <v>28</v>
      </c>
    </row>
    <row r="31" spans="1:2" x14ac:dyDescent="0.2">
      <c r="A31" s="43" t="s">
        <v>29</v>
      </c>
      <c r="B31" s="44" t="s">
        <v>30</v>
      </c>
    </row>
    <row r="32" spans="1:2" x14ac:dyDescent="0.2">
      <c r="A32" s="43" t="s">
        <v>76</v>
      </c>
      <c r="B32" s="44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3" t="s">
        <v>48</v>
      </c>
      <c r="B35" s="44" t="s">
        <v>43</v>
      </c>
    </row>
    <row r="36" spans="1:2" x14ac:dyDescent="0.2">
      <c r="A36" s="43" t="s">
        <v>49</v>
      </c>
      <c r="B36" s="44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4" t="s">
        <v>32</v>
      </c>
    </row>
    <row r="40" spans="1:2" x14ac:dyDescent="0.2">
      <c r="A40" s="7"/>
      <c r="B40" s="44" t="s">
        <v>624</v>
      </c>
    </row>
    <row r="41" spans="1:2" ht="12" thickBot="1" x14ac:dyDescent="0.25">
      <c r="A41" s="11"/>
      <c r="B41" s="12"/>
    </row>
    <row r="44" spans="1:2" x14ac:dyDescent="0.2">
      <c r="B44" s="4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8" customWidth="1"/>
    <col min="2" max="2" width="63.140625" style="38" customWidth="1"/>
    <col min="3" max="3" width="17.7109375" style="38" customWidth="1"/>
    <col min="4" max="16384" width="11.42578125" style="38"/>
  </cols>
  <sheetData>
    <row r="1" spans="1:3" s="37" customFormat="1" ht="18" customHeight="1" x14ac:dyDescent="0.25">
      <c r="A1" s="157" t="s">
        <v>662</v>
      </c>
      <c r="B1" s="158"/>
      <c r="C1" s="159"/>
    </row>
    <row r="2" spans="1:3" s="37" customFormat="1" ht="18" customHeight="1" x14ac:dyDescent="0.25">
      <c r="A2" s="160" t="s">
        <v>613</v>
      </c>
      <c r="B2" s="161"/>
      <c r="C2" s="162"/>
    </row>
    <row r="3" spans="1:3" s="37" customFormat="1" ht="18" customHeight="1" x14ac:dyDescent="0.25">
      <c r="A3" s="160" t="s">
        <v>663</v>
      </c>
      <c r="B3" s="161"/>
      <c r="C3" s="162"/>
    </row>
    <row r="4" spans="1:3" s="39" customFormat="1" ht="18" customHeight="1" x14ac:dyDescent="0.2">
      <c r="A4" s="163" t="s">
        <v>614</v>
      </c>
      <c r="B4" s="164"/>
      <c r="C4" s="165"/>
    </row>
    <row r="5" spans="1:3" x14ac:dyDescent="0.2">
      <c r="A5" s="54" t="s">
        <v>521</v>
      </c>
      <c r="B5" s="54"/>
      <c r="C5" s="132">
        <v>483539311.72000003</v>
      </c>
    </row>
    <row r="6" spans="1:3" x14ac:dyDescent="0.2">
      <c r="A6" s="55"/>
      <c r="B6" s="56"/>
      <c r="C6" s="57"/>
    </row>
    <row r="7" spans="1:3" x14ac:dyDescent="0.2">
      <c r="A7" s="64" t="s">
        <v>522</v>
      </c>
      <c r="B7" s="64"/>
      <c r="C7" s="133">
        <f>SUM(C8:C13)</f>
        <v>0</v>
      </c>
    </row>
    <row r="8" spans="1:3" x14ac:dyDescent="0.2">
      <c r="A8" s="71" t="s">
        <v>523</v>
      </c>
      <c r="B8" s="70" t="s">
        <v>342</v>
      </c>
      <c r="C8" s="134">
        <v>0</v>
      </c>
    </row>
    <row r="9" spans="1:3" x14ac:dyDescent="0.2">
      <c r="A9" s="58" t="s">
        <v>524</v>
      </c>
      <c r="B9" s="59" t="s">
        <v>533</v>
      </c>
      <c r="C9" s="134">
        <v>0</v>
      </c>
    </row>
    <row r="10" spans="1:3" x14ac:dyDescent="0.2">
      <c r="A10" s="58" t="s">
        <v>525</v>
      </c>
      <c r="B10" s="59" t="s">
        <v>350</v>
      </c>
      <c r="C10" s="134">
        <v>0</v>
      </c>
    </row>
    <row r="11" spans="1:3" x14ac:dyDescent="0.2">
      <c r="A11" s="58" t="s">
        <v>526</v>
      </c>
      <c r="B11" s="59" t="s">
        <v>351</v>
      </c>
      <c r="C11" s="134">
        <v>0</v>
      </c>
    </row>
    <row r="12" spans="1:3" x14ac:dyDescent="0.2">
      <c r="A12" s="58" t="s">
        <v>527</v>
      </c>
      <c r="B12" s="59" t="s">
        <v>352</v>
      </c>
      <c r="C12" s="134">
        <v>0</v>
      </c>
    </row>
    <row r="13" spans="1:3" x14ac:dyDescent="0.2">
      <c r="A13" s="60" t="s">
        <v>528</v>
      </c>
      <c r="B13" s="61" t="s">
        <v>529</v>
      </c>
      <c r="C13" s="134">
        <v>0</v>
      </c>
    </row>
    <row r="14" spans="1:3" x14ac:dyDescent="0.2">
      <c r="A14" s="55"/>
      <c r="B14" s="62"/>
      <c r="C14" s="63"/>
    </row>
    <row r="15" spans="1:3" x14ac:dyDescent="0.2">
      <c r="A15" s="64" t="s">
        <v>82</v>
      </c>
      <c r="B15" s="56"/>
      <c r="C15" s="133">
        <f>SUM(C16:C18)</f>
        <v>6000000</v>
      </c>
    </row>
    <row r="16" spans="1:3" x14ac:dyDescent="0.2">
      <c r="A16" s="65">
        <v>3.1</v>
      </c>
      <c r="B16" s="59" t="s">
        <v>532</v>
      </c>
      <c r="C16" s="134">
        <v>0</v>
      </c>
    </row>
    <row r="17" spans="1:3" x14ac:dyDescent="0.2">
      <c r="A17" s="66">
        <v>3.2</v>
      </c>
      <c r="B17" s="59" t="s">
        <v>530</v>
      </c>
      <c r="C17" s="134">
        <v>6000000</v>
      </c>
    </row>
    <row r="18" spans="1:3" x14ac:dyDescent="0.2">
      <c r="A18" s="66">
        <v>3.3</v>
      </c>
      <c r="B18" s="61" t="s">
        <v>531</v>
      </c>
      <c r="C18" s="135">
        <v>0</v>
      </c>
    </row>
    <row r="19" spans="1:3" x14ac:dyDescent="0.2">
      <c r="A19" s="55"/>
      <c r="B19" s="67"/>
      <c r="C19" s="68"/>
    </row>
    <row r="20" spans="1:3" x14ac:dyDescent="0.2">
      <c r="A20" s="69" t="s">
        <v>660</v>
      </c>
      <c r="B20" s="69"/>
      <c r="C20" s="132">
        <f>C5+C7-C15</f>
        <v>477539311.72000003</v>
      </c>
    </row>
    <row r="22" spans="1:3" x14ac:dyDescent="0.2">
      <c r="B22" s="38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9"/>
  <sheetViews>
    <sheetView showGridLines="0" topLeftCell="A14" workbookViewId="0">
      <selection activeCell="E33" sqref="E33"/>
    </sheetView>
  </sheetViews>
  <sheetFormatPr baseColWidth="10" defaultColWidth="11.42578125" defaultRowHeight="11.25" x14ac:dyDescent="0.2"/>
  <cols>
    <col min="1" max="1" width="3.7109375" style="38" customWidth="1"/>
    <col min="2" max="2" width="62.140625" style="38" customWidth="1"/>
    <col min="3" max="3" width="17.7109375" style="38" customWidth="1"/>
    <col min="4" max="16384" width="11.42578125" style="38"/>
  </cols>
  <sheetData>
    <row r="1" spans="1:3" s="40" customFormat="1" ht="18.95" customHeight="1" x14ac:dyDescent="0.25">
      <c r="A1" s="166" t="s">
        <v>662</v>
      </c>
      <c r="B1" s="167"/>
      <c r="C1" s="168"/>
    </row>
    <row r="2" spans="1:3" s="40" customFormat="1" ht="18.95" customHeight="1" x14ac:dyDescent="0.25">
      <c r="A2" s="169" t="s">
        <v>615</v>
      </c>
      <c r="B2" s="170"/>
      <c r="C2" s="171"/>
    </row>
    <row r="3" spans="1:3" s="40" customFormat="1" ht="18.95" customHeight="1" x14ac:dyDescent="0.25">
      <c r="A3" s="169" t="s">
        <v>663</v>
      </c>
      <c r="B3" s="170"/>
      <c r="C3" s="171"/>
    </row>
    <row r="4" spans="1:3" x14ac:dyDescent="0.2">
      <c r="A4" s="163" t="s">
        <v>614</v>
      </c>
      <c r="B4" s="164"/>
      <c r="C4" s="165"/>
    </row>
    <row r="5" spans="1:3" x14ac:dyDescent="0.2">
      <c r="A5" s="79" t="s">
        <v>534</v>
      </c>
      <c r="B5" s="54"/>
      <c r="C5" s="136">
        <v>443442290.76999998</v>
      </c>
    </row>
    <row r="6" spans="1:3" x14ac:dyDescent="0.2">
      <c r="A6" s="73"/>
      <c r="B6" s="56"/>
      <c r="C6" s="74"/>
    </row>
    <row r="7" spans="1:3" x14ac:dyDescent="0.2">
      <c r="A7" s="64" t="s">
        <v>535</v>
      </c>
      <c r="B7" s="75"/>
      <c r="C7" s="133">
        <f>SUM(C8:C28)</f>
        <v>121307849.72999999</v>
      </c>
    </row>
    <row r="8" spans="1:3" x14ac:dyDescent="0.2">
      <c r="A8" s="121">
        <v>2.1</v>
      </c>
      <c r="B8" s="80" t="s">
        <v>370</v>
      </c>
      <c r="C8" s="137">
        <v>0</v>
      </c>
    </row>
    <row r="9" spans="1:3" x14ac:dyDescent="0.2">
      <c r="A9" s="121">
        <v>2.2000000000000002</v>
      </c>
      <c r="B9" s="80" t="s">
        <v>367</v>
      </c>
      <c r="C9" s="137">
        <v>0</v>
      </c>
    </row>
    <row r="10" spans="1:3" x14ac:dyDescent="0.2">
      <c r="A10" s="85">
        <v>2.2999999999999998</v>
      </c>
      <c r="B10" s="72" t="s">
        <v>237</v>
      </c>
      <c r="C10" s="137">
        <v>944001.08</v>
      </c>
    </row>
    <row r="11" spans="1:3" x14ac:dyDescent="0.2">
      <c r="A11" s="85">
        <v>2.4</v>
      </c>
      <c r="B11" s="72" t="s">
        <v>238</v>
      </c>
      <c r="C11" s="137">
        <v>0</v>
      </c>
    </row>
    <row r="12" spans="1:3" x14ac:dyDescent="0.2">
      <c r="A12" s="85">
        <v>2.5</v>
      </c>
      <c r="B12" s="72" t="s">
        <v>239</v>
      </c>
      <c r="C12" s="137">
        <v>0</v>
      </c>
    </row>
    <row r="13" spans="1:3" x14ac:dyDescent="0.2">
      <c r="A13" s="85">
        <v>2.6</v>
      </c>
      <c r="B13" s="72" t="s">
        <v>240</v>
      </c>
      <c r="C13" s="137">
        <v>409550</v>
      </c>
    </row>
    <row r="14" spans="1:3" x14ac:dyDescent="0.2">
      <c r="A14" s="85">
        <v>2.7</v>
      </c>
      <c r="B14" s="72" t="s">
        <v>241</v>
      </c>
      <c r="C14" s="137">
        <v>0</v>
      </c>
    </row>
    <row r="15" spans="1:3" x14ac:dyDescent="0.2">
      <c r="A15" s="85">
        <v>2.8</v>
      </c>
      <c r="B15" s="72" t="s">
        <v>242</v>
      </c>
      <c r="C15" s="137">
        <v>44652748.43</v>
      </c>
    </row>
    <row r="16" spans="1:3" x14ac:dyDescent="0.2">
      <c r="A16" s="85">
        <v>2.9</v>
      </c>
      <c r="B16" s="72" t="s">
        <v>244</v>
      </c>
      <c r="C16" s="137">
        <v>0</v>
      </c>
    </row>
    <row r="17" spans="1:5" x14ac:dyDescent="0.2">
      <c r="A17" s="85" t="s">
        <v>536</v>
      </c>
      <c r="B17" s="72" t="s">
        <v>537</v>
      </c>
      <c r="C17" s="137">
        <v>0</v>
      </c>
    </row>
    <row r="18" spans="1:5" x14ac:dyDescent="0.2">
      <c r="A18" s="85" t="s">
        <v>562</v>
      </c>
      <c r="B18" s="72" t="s">
        <v>246</v>
      </c>
      <c r="C18" s="137">
        <v>0</v>
      </c>
    </row>
    <row r="19" spans="1:5" x14ac:dyDescent="0.2">
      <c r="A19" s="85" t="s">
        <v>563</v>
      </c>
      <c r="B19" s="72" t="s">
        <v>538</v>
      </c>
      <c r="C19" s="137">
        <v>74903030.159999996</v>
      </c>
    </row>
    <row r="20" spans="1:5" x14ac:dyDescent="0.2">
      <c r="A20" s="85" t="s">
        <v>564</v>
      </c>
      <c r="B20" s="72" t="s">
        <v>539</v>
      </c>
      <c r="C20" s="137">
        <v>398520.06</v>
      </c>
    </row>
    <row r="21" spans="1:5" x14ac:dyDescent="0.2">
      <c r="A21" s="85" t="s">
        <v>565</v>
      </c>
      <c r="B21" s="72" t="s">
        <v>540</v>
      </c>
      <c r="C21" s="137">
        <v>0</v>
      </c>
    </row>
    <row r="22" spans="1:5" x14ac:dyDescent="0.2">
      <c r="A22" s="85" t="s">
        <v>541</v>
      </c>
      <c r="B22" s="72" t="s">
        <v>542</v>
      </c>
      <c r="C22" s="137">
        <v>0</v>
      </c>
    </row>
    <row r="23" spans="1:5" x14ac:dyDescent="0.2">
      <c r="A23" s="85" t="s">
        <v>543</v>
      </c>
      <c r="B23" s="72" t="s">
        <v>544</v>
      </c>
      <c r="C23" s="137">
        <v>0</v>
      </c>
    </row>
    <row r="24" spans="1:5" x14ac:dyDescent="0.2">
      <c r="A24" s="85" t="s">
        <v>545</v>
      </c>
      <c r="B24" s="72" t="s">
        <v>546</v>
      </c>
      <c r="C24" s="137">
        <v>0</v>
      </c>
    </row>
    <row r="25" spans="1:5" x14ac:dyDescent="0.2">
      <c r="A25" s="85" t="s">
        <v>547</v>
      </c>
      <c r="B25" s="72" t="s">
        <v>548</v>
      </c>
      <c r="C25" s="137">
        <v>0</v>
      </c>
    </row>
    <row r="26" spans="1:5" x14ac:dyDescent="0.2">
      <c r="A26" s="85" t="s">
        <v>549</v>
      </c>
      <c r="B26" s="72" t="s">
        <v>550</v>
      </c>
      <c r="C26" s="137">
        <v>0</v>
      </c>
    </row>
    <row r="27" spans="1:5" x14ac:dyDescent="0.2">
      <c r="A27" s="85" t="s">
        <v>551</v>
      </c>
      <c r="B27" s="72" t="s">
        <v>552</v>
      </c>
      <c r="C27" s="137">
        <v>0</v>
      </c>
    </row>
    <row r="28" spans="1:5" x14ac:dyDescent="0.2">
      <c r="A28" s="85" t="s">
        <v>553</v>
      </c>
      <c r="B28" s="80" t="s">
        <v>554</v>
      </c>
      <c r="C28" s="137">
        <v>0</v>
      </c>
    </row>
    <row r="29" spans="1:5" x14ac:dyDescent="0.2">
      <c r="A29" s="86"/>
      <c r="B29" s="81"/>
      <c r="C29" s="82"/>
    </row>
    <row r="30" spans="1:5" x14ac:dyDescent="0.2">
      <c r="A30" s="83" t="s">
        <v>555</v>
      </c>
      <c r="B30" s="84"/>
      <c r="C30" s="138">
        <f>SUM(C31:C35)</f>
        <v>38602304.590000004</v>
      </c>
      <c r="E30" s="177"/>
    </row>
    <row r="31" spans="1:5" x14ac:dyDescent="0.2">
      <c r="A31" s="85" t="s">
        <v>556</v>
      </c>
      <c r="B31" s="72" t="s">
        <v>439</v>
      </c>
      <c r="C31" s="137">
        <v>8977840.25</v>
      </c>
    </row>
    <row r="32" spans="1:5" x14ac:dyDescent="0.2">
      <c r="A32" s="85" t="s">
        <v>557</v>
      </c>
      <c r="B32" s="72" t="s">
        <v>80</v>
      </c>
      <c r="C32" s="137">
        <v>0</v>
      </c>
    </row>
    <row r="33" spans="1:3" x14ac:dyDescent="0.2">
      <c r="A33" s="85" t="s">
        <v>558</v>
      </c>
      <c r="B33" s="72" t="s">
        <v>449</v>
      </c>
      <c r="C33" s="137">
        <v>0</v>
      </c>
    </row>
    <row r="34" spans="1:3" x14ac:dyDescent="0.2">
      <c r="A34" s="85" t="s">
        <v>559</v>
      </c>
      <c r="B34" s="72" t="s">
        <v>455</v>
      </c>
      <c r="C34" s="137">
        <v>0</v>
      </c>
    </row>
    <row r="35" spans="1:3" x14ac:dyDescent="0.2">
      <c r="A35" s="85" t="s">
        <v>560</v>
      </c>
      <c r="B35" s="80" t="s">
        <v>561</v>
      </c>
      <c r="C35" s="139">
        <v>29624464.34</v>
      </c>
    </row>
    <row r="36" spans="1:3" x14ac:dyDescent="0.2">
      <c r="A36" s="73"/>
      <c r="B36" s="76"/>
      <c r="C36" s="77"/>
    </row>
    <row r="37" spans="1:3" x14ac:dyDescent="0.2">
      <c r="A37" s="78" t="s">
        <v>661</v>
      </c>
      <c r="B37" s="54"/>
      <c r="C37" s="132">
        <f>C5-C7+C30</f>
        <v>360736745.63</v>
      </c>
    </row>
    <row r="39" spans="1:3" x14ac:dyDescent="0.2">
      <c r="B39" s="38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6" t="s">
        <v>662</v>
      </c>
      <c r="B1" s="172"/>
      <c r="C1" s="172"/>
      <c r="D1" s="172"/>
      <c r="E1" s="172"/>
      <c r="F1" s="172"/>
      <c r="G1" s="27" t="s">
        <v>605</v>
      </c>
      <c r="H1" s="28">
        <v>2023</v>
      </c>
    </row>
    <row r="2" spans="1:10" ht="18.95" customHeight="1" x14ac:dyDescent="0.2">
      <c r="A2" s="156" t="s">
        <v>616</v>
      </c>
      <c r="B2" s="172"/>
      <c r="C2" s="172"/>
      <c r="D2" s="172"/>
      <c r="E2" s="172"/>
      <c r="F2" s="172"/>
      <c r="G2" s="27" t="s">
        <v>606</v>
      </c>
      <c r="H2" s="28" t="s">
        <v>608</v>
      </c>
    </row>
    <row r="3" spans="1:10" ht="18.95" customHeight="1" x14ac:dyDescent="0.2">
      <c r="A3" s="173" t="s">
        <v>663</v>
      </c>
      <c r="B3" s="174"/>
      <c r="C3" s="174"/>
      <c r="D3" s="174"/>
      <c r="E3" s="174"/>
      <c r="F3" s="174"/>
      <c r="G3" s="27" t="s">
        <v>607</v>
      </c>
      <c r="H3" s="28">
        <v>4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2" customFormat="1" x14ac:dyDescent="0.2">
      <c r="A8" s="41">
        <v>7000</v>
      </c>
      <c r="B8" s="42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2" customFormat="1" x14ac:dyDescent="0.2">
      <c r="A35" s="41">
        <v>8000</v>
      </c>
      <c r="B35" s="42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483539313.07999998</v>
      </c>
      <c r="E36" s="34">
        <v>-483539313.07999998</v>
      </c>
      <c r="F36" s="34">
        <f t="shared" si="0"/>
        <v>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1054140255.6900001</v>
      </c>
      <c r="E37" s="34">
        <v>-1054140255.6900001</v>
      </c>
      <c r="F37" s="34">
        <f t="shared" si="0"/>
        <v>0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643588068.80999994</v>
      </c>
      <c r="E38" s="34">
        <v>-643588068.80999994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-13921.42</v>
      </c>
      <c r="E39" s="34">
        <v>13921.42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145049983.56</v>
      </c>
      <c r="E40" s="34">
        <v>-145049983.56</v>
      </c>
      <c r="F40" s="34">
        <f t="shared" si="0"/>
        <v>0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443442290.76999998</v>
      </c>
      <c r="E41" s="34">
        <v>-443442290.76999998</v>
      </c>
      <c r="F41" s="34">
        <f t="shared" si="0"/>
        <v>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1358069740.3199999</v>
      </c>
      <c r="E42" s="34">
        <v>-1358069740.3199999</v>
      </c>
      <c r="F42" s="34">
        <f t="shared" si="0"/>
        <v>0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873488610.65999997</v>
      </c>
      <c r="E43" s="34">
        <v>-873488610.65999997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335868614.57999998</v>
      </c>
      <c r="E44" s="34">
        <v>-335868614.57999998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120983431.45999999</v>
      </c>
      <c r="E45" s="34">
        <v>-120983431.45999999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15322591.02</v>
      </c>
      <c r="E46" s="34">
        <v>-15322591.02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106118801.5</v>
      </c>
      <c r="E47" s="34">
        <v>-106118801.5</v>
      </c>
      <c r="F47" s="34">
        <f t="shared" si="0"/>
        <v>0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50000000000003" customHeight="1" x14ac:dyDescent="0.2">
      <c r="A5" s="175" t="s">
        <v>34</v>
      </c>
      <c r="B5" s="175"/>
      <c r="C5" s="175"/>
      <c r="D5" s="175"/>
      <c r="E5" s="175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2.75" x14ac:dyDescent="0.2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42" t="s">
        <v>123</v>
      </c>
      <c r="B9" s="113"/>
      <c r="C9" s="113"/>
      <c r="D9" s="113"/>
    </row>
    <row r="10" spans="1:8" s="112" customFormat="1" ht="26.1" customHeight="1" x14ac:dyDescent="0.2">
      <c r="A10" s="115" t="s">
        <v>592</v>
      </c>
      <c r="B10" s="176" t="s">
        <v>36</v>
      </c>
      <c r="C10" s="176"/>
      <c r="D10" s="176"/>
      <c r="E10" s="176"/>
    </row>
    <row r="11" spans="1:8" s="112" customFormat="1" ht="12.95" customHeight="1" x14ac:dyDescent="0.2">
      <c r="A11" s="116" t="s">
        <v>593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594</v>
      </c>
      <c r="B12" s="176" t="s">
        <v>38</v>
      </c>
      <c r="C12" s="176"/>
      <c r="D12" s="176"/>
      <c r="E12" s="176"/>
    </row>
    <row r="13" spans="1:8" s="112" customFormat="1" ht="26.1" customHeight="1" x14ac:dyDescent="0.2">
      <c r="A13" s="116" t="s">
        <v>595</v>
      </c>
      <c r="B13" s="176" t="s">
        <v>39</v>
      </c>
      <c r="C13" s="176"/>
      <c r="D13" s="176"/>
      <c r="E13" s="176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596</v>
      </c>
      <c r="B15" s="117" t="s">
        <v>40</v>
      </c>
    </row>
    <row r="16" spans="1:8" s="112" customFormat="1" ht="12.95" customHeight="1" x14ac:dyDescent="0.2">
      <c r="A16" s="116" t="s">
        <v>597</v>
      </c>
    </row>
    <row r="17" spans="1:4" s="112" customFormat="1" ht="12.95" customHeight="1" x14ac:dyDescent="0.2">
      <c r="A17" s="117"/>
    </row>
    <row r="18" spans="1:4" s="112" customFormat="1" ht="12.95" customHeight="1" x14ac:dyDescent="0.2">
      <c r="A18" s="42" t="s">
        <v>95</v>
      </c>
    </row>
    <row r="19" spans="1:4" s="112" customFormat="1" ht="12.95" customHeight="1" x14ac:dyDescent="0.2">
      <c r="A19" s="120" t="s">
        <v>598</v>
      </c>
    </row>
    <row r="20" spans="1:4" s="112" customFormat="1" ht="12.95" customHeight="1" x14ac:dyDescent="0.2">
      <c r="A20" s="120" t="s">
        <v>599</v>
      </c>
    </row>
    <row r="21" spans="1:4" s="112" customFormat="1" x14ac:dyDescent="0.2">
      <c r="A21" s="113"/>
    </row>
    <row r="22" spans="1:4" s="112" customFormat="1" x14ac:dyDescent="0.2">
      <c r="A22" s="113" t="s">
        <v>516</v>
      </c>
      <c r="B22" s="113"/>
      <c r="C22" s="113"/>
      <c r="D22" s="113"/>
    </row>
    <row r="23" spans="1:4" s="112" customFormat="1" x14ac:dyDescent="0.2">
      <c r="A23" s="113" t="s">
        <v>517</v>
      </c>
      <c r="B23" s="113"/>
      <c r="C23" s="113"/>
      <c r="D23" s="113"/>
    </row>
    <row r="24" spans="1:4" s="112" customFormat="1" x14ac:dyDescent="0.2">
      <c r="A24" s="113" t="s">
        <v>518</v>
      </c>
      <c r="B24" s="113"/>
      <c r="C24" s="113"/>
      <c r="D24" s="113"/>
    </row>
    <row r="25" spans="1:4" s="112" customFormat="1" x14ac:dyDescent="0.2">
      <c r="A25" s="113" t="s">
        <v>519</v>
      </c>
      <c r="B25" s="113"/>
      <c r="C25" s="113"/>
      <c r="D25" s="113"/>
    </row>
    <row r="26" spans="1:4" s="112" customFormat="1" x14ac:dyDescent="0.2">
      <c r="A26" s="113" t="s">
        <v>520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">
      <c r="A28" s="118" t="s">
        <v>96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4" t="s">
        <v>662</v>
      </c>
      <c r="B1" s="155"/>
      <c r="C1" s="155"/>
      <c r="D1" s="155"/>
      <c r="E1" s="155"/>
      <c r="F1" s="155"/>
      <c r="G1" s="14" t="s">
        <v>605</v>
      </c>
      <c r="H1" s="25">
        <v>2023</v>
      </c>
    </row>
    <row r="2" spans="1:8" s="16" customFormat="1" ht="18.95" customHeight="1" x14ac:dyDescent="0.25">
      <c r="A2" s="154" t="s">
        <v>609</v>
      </c>
      <c r="B2" s="155"/>
      <c r="C2" s="155"/>
      <c r="D2" s="155"/>
      <c r="E2" s="155"/>
      <c r="F2" s="155"/>
      <c r="G2" s="14" t="s">
        <v>606</v>
      </c>
      <c r="H2" s="25" t="s">
        <v>608</v>
      </c>
    </row>
    <row r="3" spans="1:8" s="16" customFormat="1" ht="18.95" customHeight="1" x14ac:dyDescent="0.25">
      <c r="A3" s="154" t="s">
        <v>663</v>
      </c>
      <c r="B3" s="155"/>
      <c r="C3" s="155"/>
      <c r="D3" s="155"/>
      <c r="E3" s="155"/>
      <c r="F3" s="155"/>
      <c r="G3" s="14" t="s">
        <v>607</v>
      </c>
      <c r="H3" s="25">
        <v>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-77542.210000000006</v>
      </c>
      <c r="D15" s="24">
        <v>-57613.66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5934804.1900000004</v>
      </c>
      <c r="D16" s="24">
        <v>1761238.55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51517.15</v>
      </c>
      <c r="D20" s="24">
        <v>51517.15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1813385.59</v>
      </c>
      <c r="D24" s="24">
        <v>1813385.59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7672946.6299999999</v>
      </c>
      <c r="D27" s="24">
        <v>7672946.6299999999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333363459.77000004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42983649.960000001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150371974.59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112964616.15000001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24976954.059999999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2066265.01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143614688.38000003</v>
      </c>
      <c r="D62" s="24">
        <f t="shared" ref="D62:E62" si="0">SUM(D63:D70)</f>
        <v>4023434.59</v>
      </c>
      <c r="E62" s="24">
        <f t="shared" si="0"/>
        <v>58213341.93</v>
      </c>
    </row>
    <row r="63" spans="1:9" x14ac:dyDescent="0.2">
      <c r="A63" s="22">
        <v>1241</v>
      </c>
      <c r="B63" s="20" t="s">
        <v>237</v>
      </c>
      <c r="C63" s="24">
        <v>15415002.43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2260669.5499999998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398483.20000000001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62569245.969999999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1019019.27</v>
      </c>
      <c r="D67" s="24">
        <v>4023434.59</v>
      </c>
      <c r="E67" s="24">
        <v>58213341.93</v>
      </c>
    </row>
    <row r="68" spans="1:9" x14ac:dyDescent="0.2">
      <c r="A68" s="22">
        <v>1246</v>
      </c>
      <c r="B68" s="20" t="s">
        <v>242</v>
      </c>
      <c r="C68" s="24">
        <v>61093815.560000002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858452.4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7189215.4000000004</v>
      </c>
      <c r="D74" s="24">
        <f>SUM(D75:D79)</f>
        <v>739335.23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1257941.75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5931273.6500000004</v>
      </c>
      <c r="D78" s="24">
        <v>739335.23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27146658.120000001</v>
      </c>
      <c r="D110" s="24">
        <f>SUM(D111:D119)</f>
        <v>27146658.120000001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2517552.0099999998</v>
      </c>
      <c r="D112" s="24">
        <f t="shared" ref="D112:D119" si="1">C112</f>
        <v>2517552.0099999998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15418532.74</v>
      </c>
      <c r="D113" s="24">
        <f t="shared" si="1"/>
        <v>15418532.74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1308.32</v>
      </c>
      <c r="D115" s="24">
        <f t="shared" si="1"/>
        <v>1308.32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6321084.7999999998</v>
      </c>
      <c r="D117" s="24">
        <f t="shared" si="1"/>
        <v>6321084.7999999998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2888180.25</v>
      </c>
      <c r="D119" s="24">
        <f t="shared" si="1"/>
        <v>2888180.25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6000000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147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587</v>
      </c>
    </row>
    <row r="10" spans="1:2" ht="15" customHeight="1" x14ac:dyDescent="0.2">
      <c r="A10" s="96"/>
      <c r="B10" s="95" t="s">
        <v>588</v>
      </c>
    </row>
    <row r="11" spans="1:2" ht="15" customHeight="1" x14ac:dyDescent="0.2">
      <c r="A11" s="96"/>
      <c r="B11" s="95" t="s">
        <v>125</v>
      </c>
    </row>
    <row r="12" spans="1:2" ht="15" customHeight="1" x14ac:dyDescent="0.2">
      <c r="A12" s="96"/>
      <c r="B12" s="95" t="s">
        <v>124</v>
      </c>
    </row>
    <row r="13" spans="1:2" ht="15" customHeight="1" x14ac:dyDescent="0.2">
      <c r="A13" s="96"/>
      <c r="B13" s="95" t="s">
        <v>126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135</v>
      </c>
    </row>
    <row r="20" spans="1:2" x14ac:dyDescent="0.2">
      <c r="A20" s="96"/>
    </row>
    <row r="21" spans="1:2" ht="15" customHeight="1" x14ac:dyDescent="0.2">
      <c r="A21" s="94" t="s">
        <v>131</v>
      </c>
      <c r="B21" s="1" t="s">
        <v>186</v>
      </c>
    </row>
    <row r="22" spans="1:2" ht="15" customHeight="1" x14ac:dyDescent="0.2">
      <c r="A22" s="96"/>
      <c r="B22" s="100" t="s">
        <v>187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127</v>
      </c>
    </row>
    <row r="26" spans="1:2" ht="15" customHeight="1" x14ac:dyDescent="0.2">
      <c r="A26" s="96"/>
      <c r="B26" s="99" t="s">
        <v>128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134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129</v>
      </c>
    </row>
    <row r="37" spans="1:2" ht="15" customHeight="1" x14ac:dyDescent="0.2">
      <c r="A37" s="96"/>
      <c r="B37" s="95" t="s">
        <v>136</v>
      </c>
    </row>
    <row r="38" spans="1:2" ht="15" customHeight="1" x14ac:dyDescent="0.2">
      <c r="A38" s="96"/>
      <c r="B38" s="102" t="s">
        <v>189</v>
      </c>
    </row>
    <row r="39" spans="1:2" ht="15" customHeight="1" x14ac:dyDescent="0.2">
      <c r="A39" s="96"/>
      <c r="B39" s="95" t="s">
        <v>190</v>
      </c>
    </row>
    <row r="40" spans="1:2" ht="15" customHeight="1" x14ac:dyDescent="0.2">
      <c r="A40" s="96"/>
      <c r="B40" s="95" t="s">
        <v>132</v>
      </c>
    </row>
    <row r="41" spans="1:2" ht="15" customHeight="1" x14ac:dyDescent="0.2">
      <c r="A41" s="96"/>
      <c r="B41" s="95" t="s">
        <v>133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137</v>
      </c>
    </row>
    <row r="44" spans="1:2" ht="15" customHeight="1" x14ac:dyDescent="0.2">
      <c r="A44" s="96"/>
      <c r="B44" s="95" t="s">
        <v>140</v>
      </c>
    </row>
    <row r="45" spans="1:2" ht="15" customHeight="1" x14ac:dyDescent="0.2">
      <c r="A45" s="96"/>
      <c r="B45" s="102" t="s">
        <v>191</v>
      </c>
    </row>
    <row r="46" spans="1:2" ht="15" customHeight="1" x14ac:dyDescent="0.2">
      <c r="A46" s="96"/>
      <c r="B46" s="95" t="s">
        <v>192</v>
      </c>
    </row>
    <row r="47" spans="1:2" ht="15" customHeight="1" x14ac:dyDescent="0.2">
      <c r="A47" s="96"/>
      <c r="B47" s="95" t="s">
        <v>139</v>
      </c>
    </row>
    <row r="48" spans="1:2" ht="15" customHeight="1" x14ac:dyDescent="0.2">
      <c r="A48" s="96"/>
      <c r="B48" s="95" t="s">
        <v>138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168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64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3" t="s">
        <v>662</v>
      </c>
      <c r="B1" s="153"/>
      <c r="C1" s="153"/>
      <c r="D1" s="14" t="s">
        <v>605</v>
      </c>
      <c r="E1" s="25">
        <v>2023</v>
      </c>
    </row>
    <row r="2" spans="1:5" s="16" customFormat="1" ht="18.95" customHeight="1" x14ac:dyDescent="0.25">
      <c r="A2" s="153" t="s">
        <v>610</v>
      </c>
      <c r="B2" s="153"/>
      <c r="C2" s="153"/>
      <c r="D2" s="14" t="s">
        <v>606</v>
      </c>
      <c r="E2" s="25" t="s">
        <v>608</v>
      </c>
    </row>
    <row r="3" spans="1:5" s="16" customFormat="1" ht="18.95" customHeight="1" x14ac:dyDescent="0.25">
      <c r="A3" s="153" t="s">
        <v>663</v>
      </c>
      <c r="B3" s="153"/>
      <c r="C3" s="153"/>
      <c r="D3" s="14" t="s">
        <v>607</v>
      </c>
      <c r="E3" s="25">
        <v>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45" t="s">
        <v>567</v>
      </c>
      <c r="B6" s="45"/>
      <c r="C6" s="45"/>
      <c r="D6" s="45"/>
      <c r="E6" s="45"/>
    </row>
    <row r="7" spans="1:5" x14ac:dyDescent="0.2">
      <c r="A7" s="46" t="s">
        <v>144</v>
      </c>
      <c r="B7" s="46" t="s">
        <v>141</v>
      </c>
      <c r="C7" s="46" t="s">
        <v>142</v>
      </c>
      <c r="D7" s="46" t="s">
        <v>303</v>
      </c>
      <c r="E7" s="46"/>
    </row>
    <row r="8" spans="1:5" x14ac:dyDescent="0.2">
      <c r="A8" s="48">
        <v>4100</v>
      </c>
      <c r="B8" s="49" t="s">
        <v>304</v>
      </c>
      <c r="C8" s="52">
        <f>SUM(C9+C19+C25+C28+C34+C37+C46)</f>
        <v>54659806.810000002</v>
      </c>
      <c r="D8" s="87"/>
      <c r="E8" s="47"/>
    </row>
    <row r="9" spans="1:5" x14ac:dyDescent="0.2">
      <c r="A9" s="48">
        <v>4110</v>
      </c>
      <c r="B9" s="49" t="s">
        <v>305</v>
      </c>
      <c r="C9" s="52">
        <f>SUM(C10:C18)</f>
        <v>24153483.66</v>
      </c>
      <c r="D9" s="87"/>
      <c r="E9" s="47"/>
    </row>
    <row r="10" spans="1:5" x14ac:dyDescent="0.2">
      <c r="A10" s="48">
        <v>4111</v>
      </c>
      <c r="B10" s="49" t="s">
        <v>306</v>
      </c>
      <c r="C10" s="52">
        <v>0</v>
      </c>
      <c r="D10" s="87"/>
      <c r="E10" s="47"/>
    </row>
    <row r="11" spans="1:5" x14ac:dyDescent="0.2">
      <c r="A11" s="48">
        <v>4112</v>
      </c>
      <c r="B11" s="49" t="s">
        <v>307</v>
      </c>
      <c r="C11" s="52">
        <v>22284852.129999999</v>
      </c>
      <c r="D11" s="87"/>
      <c r="E11" s="47"/>
    </row>
    <row r="12" spans="1:5" x14ac:dyDescent="0.2">
      <c r="A12" s="48">
        <v>4113</v>
      </c>
      <c r="B12" s="49" t="s">
        <v>308</v>
      </c>
      <c r="C12" s="52">
        <v>339600.5</v>
      </c>
      <c r="D12" s="87"/>
      <c r="E12" s="47"/>
    </row>
    <row r="13" spans="1:5" x14ac:dyDescent="0.2">
      <c r="A13" s="48">
        <v>4114</v>
      </c>
      <c r="B13" s="49" t="s">
        <v>309</v>
      </c>
      <c r="C13" s="52">
        <v>0</v>
      </c>
      <c r="D13" s="87"/>
      <c r="E13" s="47"/>
    </row>
    <row r="14" spans="1:5" x14ac:dyDescent="0.2">
      <c r="A14" s="48">
        <v>4115</v>
      </c>
      <c r="B14" s="49" t="s">
        <v>310</v>
      </c>
      <c r="C14" s="52">
        <v>0</v>
      </c>
      <c r="D14" s="87"/>
      <c r="E14" s="47"/>
    </row>
    <row r="15" spans="1:5" x14ac:dyDescent="0.2">
      <c r="A15" s="48">
        <v>4116</v>
      </c>
      <c r="B15" s="49" t="s">
        <v>311</v>
      </c>
      <c r="C15" s="52">
        <v>0</v>
      </c>
      <c r="D15" s="87"/>
      <c r="E15" s="47"/>
    </row>
    <row r="16" spans="1:5" x14ac:dyDescent="0.2">
      <c r="A16" s="48">
        <v>4117</v>
      </c>
      <c r="B16" s="49" t="s">
        <v>312</v>
      </c>
      <c r="C16" s="52">
        <v>1529031.03</v>
      </c>
      <c r="D16" s="87"/>
      <c r="E16" s="47"/>
    </row>
    <row r="17" spans="1:5" ht="22.5" x14ac:dyDescent="0.2">
      <c r="A17" s="48">
        <v>4118</v>
      </c>
      <c r="B17" s="50" t="s">
        <v>490</v>
      </c>
      <c r="C17" s="52">
        <v>0</v>
      </c>
      <c r="D17" s="87"/>
      <c r="E17" s="47"/>
    </row>
    <row r="18" spans="1:5" x14ac:dyDescent="0.2">
      <c r="A18" s="48">
        <v>4119</v>
      </c>
      <c r="B18" s="49" t="s">
        <v>313</v>
      </c>
      <c r="C18" s="52">
        <v>0</v>
      </c>
      <c r="D18" s="87"/>
      <c r="E18" s="47"/>
    </row>
    <row r="19" spans="1:5" x14ac:dyDescent="0.2">
      <c r="A19" s="48">
        <v>4120</v>
      </c>
      <c r="B19" s="49" t="s">
        <v>314</v>
      </c>
      <c r="C19" s="52">
        <f>SUM(C20:C24)</f>
        <v>0</v>
      </c>
      <c r="D19" s="87"/>
      <c r="E19" s="47"/>
    </row>
    <row r="20" spans="1:5" x14ac:dyDescent="0.2">
      <c r="A20" s="48">
        <v>4121</v>
      </c>
      <c r="B20" s="49" t="s">
        <v>315</v>
      </c>
      <c r="C20" s="52">
        <v>0</v>
      </c>
      <c r="D20" s="87"/>
      <c r="E20" s="47"/>
    </row>
    <row r="21" spans="1:5" x14ac:dyDescent="0.2">
      <c r="A21" s="48">
        <v>4122</v>
      </c>
      <c r="B21" s="49" t="s">
        <v>491</v>
      </c>
      <c r="C21" s="52">
        <v>0</v>
      </c>
      <c r="D21" s="87"/>
      <c r="E21" s="47"/>
    </row>
    <row r="22" spans="1:5" x14ac:dyDescent="0.2">
      <c r="A22" s="48">
        <v>4123</v>
      </c>
      <c r="B22" s="49" t="s">
        <v>316</v>
      </c>
      <c r="C22" s="52">
        <v>0</v>
      </c>
      <c r="D22" s="87"/>
      <c r="E22" s="47"/>
    </row>
    <row r="23" spans="1:5" x14ac:dyDescent="0.2">
      <c r="A23" s="48">
        <v>4124</v>
      </c>
      <c r="B23" s="49" t="s">
        <v>317</v>
      </c>
      <c r="C23" s="52">
        <v>0</v>
      </c>
      <c r="D23" s="87"/>
      <c r="E23" s="47"/>
    </row>
    <row r="24" spans="1:5" x14ac:dyDescent="0.2">
      <c r="A24" s="48">
        <v>4129</v>
      </c>
      <c r="B24" s="49" t="s">
        <v>318</v>
      </c>
      <c r="C24" s="52">
        <v>0</v>
      </c>
      <c r="D24" s="87"/>
      <c r="E24" s="47"/>
    </row>
    <row r="25" spans="1:5" x14ac:dyDescent="0.2">
      <c r="A25" s="48">
        <v>4130</v>
      </c>
      <c r="B25" s="49" t="s">
        <v>319</v>
      </c>
      <c r="C25" s="52">
        <f>SUM(C26:C27)</f>
        <v>0</v>
      </c>
      <c r="D25" s="87"/>
      <c r="E25" s="47"/>
    </row>
    <row r="26" spans="1:5" x14ac:dyDescent="0.2">
      <c r="A26" s="48">
        <v>4131</v>
      </c>
      <c r="B26" s="49" t="s">
        <v>320</v>
      </c>
      <c r="C26" s="52">
        <v>0</v>
      </c>
      <c r="D26" s="87"/>
      <c r="E26" s="47"/>
    </row>
    <row r="27" spans="1:5" ht="22.5" x14ac:dyDescent="0.2">
      <c r="A27" s="48">
        <v>4132</v>
      </c>
      <c r="B27" s="50" t="s">
        <v>492</v>
      </c>
      <c r="C27" s="52">
        <v>0</v>
      </c>
      <c r="D27" s="87"/>
      <c r="E27" s="47"/>
    </row>
    <row r="28" spans="1:5" x14ac:dyDescent="0.2">
      <c r="A28" s="48">
        <v>4140</v>
      </c>
      <c r="B28" s="49" t="s">
        <v>321</v>
      </c>
      <c r="C28" s="52">
        <f>SUM(C29:C33)</f>
        <v>23003306.399999999</v>
      </c>
      <c r="D28" s="87"/>
      <c r="E28" s="47"/>
    </row>
    <row r="29" spans="1:5" x14ac:dyDescent="0.2">
      <c r="A29" s="48">
        <v>4141</v>
      </c>
      <c r="B29" s="49" t="s">
        <v>322</v>
      </c>
      <c r="C29" s="52">
        <v>2134723.79</v>
      </c>
      <c r="D29" s="87"/>
      <c r="E29" s="47"/>
    </row>
    <row r="30" spans="1:5" x14ac:dyDescent="0.2">
      <c r="A30" s="48">
        <v>4143</v>
      </c>
      <c r="B30" s="49" t="s">
        <v>323</v>
      </c>
      <c r="C30" s="52">
        <v>20868582.609999999</v>
      </c>
      <c r="D30" s="87"/>
      <c r="E30" s="47"/>
    </row>
    <row r="31" spans="1:5" x14ac:dyDescent="0.2">
      <c r="A31" s="48">
        <v>4144</v>
      </c>
      <c r="B31" s="49" t="s">
        <v>324</v>
      </c>
      <c r="C31" s="52">
        <v>0</v>
      </c>
      <c r="D31" s="87"/>
      <c r="E31" s="47"/>
    </row>
    <row r="32" spans="1:5" ht="22.5" x14ac:dyDescent="0.2">
      <c r="A32" s="48">
        <v>4145</v>
      </c>
      <c r="B32" s="50" t="s">
        <v>493</v>
      </c>
      <c r="C32" s="52">
        <v>0</v>
      </c>
      <c r="D32" s="87"/>
      <c r="E32" s="47"/>
    </row>
    <row r="33" spans="1:5" x14ac:dyDescent="0.2">
      <c r="A33" s="48">
        <v>4149</v>
      </c>
      <c r="B33" s="49" t="s">
        <v>325</v>
      </c>
      <c r="C33" s="52">
        <v>0</v>
      </c>
      <c r="D33" s="87"/>
      <c r="E33" s="47"/>
    </row>
    <row r="34" spans="1:5" x14ac:dyDescent="0.2">
      <c r="A34" s="48">
        <v>4150</v>
      </c>
      <c r="B34" s="49" t="s">
        <v>494</v>
      </c>
      <c r="C34" s="52">
        <f>SUM(C35:C36)</f>
        <v>3473031.58</v>
      </c>
      <c r="D34" s="87"/>
      <c r="E34" s="47"/>
    </row>
    <row r="35" spans="1:5" x14ac:dyDescent="0.2">
      <c r="A35" s="48">
        <v>4151</v>
      </c>
      <c r="B35" s="49" t="s">
        <v>494</v>
      </c>
      <c r="C35" s="52">
        <v>3473031.58</v>
      </c>
      <c r="D35" s="87"/>
      <c r="E35" s="47"/>
    </row>
    <row r="36" spans="1:5" ht="22.5" x14ac:dyDescent="0.2">
      <c r="A36" s="48">
        <v>4154</v>
      </c>
      <c r="B36" s="50" t="s">
        <v>495</v>
      </c>
      <c r="C36" s="52">
        <v>0</v>
      </c>
      <c r="D36" s="87"/>
      <c r="E36" s="47"/>
    </row>
    <row r="37" spans="1:5" x14ac:dyDescent="0.2">
      <c r="A37" s="48">
        <v>4160</v>
      </c>
      <c r="B37" s="49" t="s">
        <v>496</v>
      </c>
      <c r="C37" s="52">
        <f>SUM(C38:C45)</f>
        <v>4029985.17</v>
      </c>
      <c r="D37" s="87"/>
      <c r="E37" s="47"/>
    </row>
    <row r="38" spans="1:5" x14ac:dyDescent="0.2">
      <c r="A38" s="48">
        <v>4161</v>
      </c>
      <c r="B38" s="49" t="s">
        <v>326</v>
      </c>
      <c r="C38" s="52">
        <v>0</v>
      </c>
      <c r="D38" s="87"/>
      <c r="E38" s="47"/>
    </row>
    <row r="39" spans="1:5" x14ac:dyDescent="0.2">
      <c r="A39" s="48">
        <v>4162</v>
      </c>
      <c r="B39" s="49" t="s">
        <v>327</v>
      </c>
      <c r="C39" s="52">
        <v>3356031.19</v>
      </c>
      <c r="D39" s="87"/>
      <c r="E39" s="47"/>
    </row>
    <row r="40" spans="1:5" x14ac:dyDescent="0.2">
      <c r="A40" s="48">
        <v>4163</v>
      </c>
      <c r="B40" s="49" t="s">
        <v>328</v>
      </c>
      <c r="C40" s="52">
        <v>26500</v>
      </c>
      <c r="D40" s="87"/>
      <c r="E40" s="47"/>
    </row>
    <row r="41" spans="1:5" x14ac:dyDescent="0.2">
      <c r="A41" s="48">
        <v>4164</v>
      </c>
      <c r="B41" s="49" t="s">
        <v>329</v>
      </c>
      <c r="C41" s="52">
        <v>0</v>
      </c>
      <c r="D41" s="87"/>
      <c r="E41" s="47"/>
    </row>
    <row r="42" spans="1:5" x14ac:dyDescent="0.2">
      <c r="A42" s="48">
        <v>4165</v>
      </c>
      <c r="B42" s="49" t="s">
        <v>330</v>
      </c>
      <c r="C42" s="52">
        <v>0</v>
      </c>
      <c r="D42" s="87"/>
      <c r="E42" s="47"/>
    </row>
    <row r="43" spans="1:5" ht="22.5" x14ac:dyDescent="0.2">
      <c r="A43" s="48">
        <v>4166</v>
      </c>
      <c r="B43" s="50" t="s">
        <v>497</v>
      </c>
      <c r="C43" s="52">
        <v>0</v>
      </c>
      <c r="D43" s="87"/>
      <c r="E43" s="47"/>
    </row>
    <row r="44" spans="1:5" x14ac:dyDescent="0.2">
      <c r="A44" s="48">
        <v>4168</v>
      </c>
      <c r="B44" s="49" t="s">
        <v>331</v>
      </c>
      <c r="C44" s="52">
        <v>0</v>
      </c>
      <c r="D44" s="87"/>
      <c r="E44" s="47"/>
    </row>
    <row r="45" spans="1:5" x14ac:dyDescent="0.2">
      <c r="A45" s="48">
        <v>4169</v>
      </c>
      <c r="B45" s="49" t="s">
        <v>332</v>
      </c>
      <c r="C45" s="52">
        <v>647453.98</v>
      </c>
      <c r="D45" s="87"/>
      <c r="E45" s="47"/>
    </row>
    <row r="46" spans="1:5" x14ac:dyDescent="0.2">
      <c r="A46" s="48">
        <v>4170</v>
      </c>
      <c r="B46" s="49" t="s">
        <v>600</v>
      </c>
      <c r="C46" s="52">
        <f>SUM(C47:C54)</f>
        <v>0</v>
      </c>
      <c r="D46" s="87"/>
      <c r="E46" s="47"/>
    </row>
    <row r="47" spans="1:5" x14ac:dyDescent="0.2">
      <c r="A47" s="48">
        <v>4171</v>
      </c>
      <c r="B47" s="49" t="s">
        <v>498</v>
      </c>
      <c r="C47" s="52">
        <v>0</v>
      </c>
      <c r="D47" s="87"/>
      <c r="E47" s="47"/>
    </row>
    <row r="48" spans="1:5" x14ac:dyDescent="0.2">
      <c r="A48" s="48">
        <v>4172</v>
      </c>
      <c r="B48" s="49" t="s">
        <v>499</v>
      </c>
      <c r="C48" s="52">
        <v>0</v>
      </c>
      <c r="D48" s="87"/>
      <c r="E48" s="47"/>
    </row>
    <row r="49" spans="1:5" ht="22.5" x14ac:dyDescent="0.2">
      <c r="A49" s="48">
        <v>4173</v>
      </c>
      <c r="B49" s="50" t="s">
        <v>500</v>
      </c>
      <c r="C49" s="52">
        <v>0</v>
      </c>
      <c r="D49" s="87"/>
      <c r="E49" s="47"/>
    </row>
    <row r="50" spans="1:5" ht="22.5" x14ac:dyDescent="0.2">
      <c r="A50" s="48">
        <v>4174</v>
      </c>
      <c r="B50" s="50" t="s">
        <v>501</v>
      </c>
      <c r="C50" s="52">
        <v>0</v>
      </c>
      <c r="D50" s="87"/>
      <c r="E50" s="47"/>
    </row>
    <row r="51" spans="1:5" ht="22.5" x14ac:dyDescent="0.2">
      <c r="A51" s="48">
        <v>4175</v>
      </c>
      <c r="B51" s="50" t="s">
        <v>502</v>
      </c>
      <c r="C51" s="52">
        <v>0</v>
      </c>
      <c r="D51" s="87"/>
      <c r="E51" s="47"/>
    </row>
    <row r="52" spans="1:5" ht="22.5" x14ac:dyDescent="0.2">
      <c r="A52" s="48">
        <v>4176</v>
      </c>
      <c r="B52" s="50" t="s">
        <v>503</v>
      </c>
      <c r="C52" s="52">
        <v>0</v>
      </c>
      <c r="D52" s="87"/>
      <c r="E52" s="47"/>
    </row>
    <row r="53" spans="1:5" ht="22.5" x14ac:dyDescent="0.2">
      <c r="A53" s="48">
        <v>4177</v>
      </c>
      <c r="B53" s="50" t="s">
        <v>504</v>
      </c>
      <c r="C53" s="52">
        <v>0</v>
      </c>
      <c r="D53" s="87"/>
      <c r="E53" s="47"/>
    </row>
    <row r="54" spans="1:5" ht="22.5" x14ac:dyDescent="0.2">
      <c r="A54" s="48">
        <v>4178</v>
      </c>
      <c r="B54" s="50" t="s">
        <v>505</v>
      </c>
      <c r="C54" s="52">
        <v>0</v>
      </c>
      <c r="D54" s="87"/>
      <c r="E54" s="47"/>
    </row>
    <row r="55" spans="1:5" x14ac:dyDescent="0.2">
      <c r="A55" s="48"/>
      <c r="B55" s="50"/>
      <c r="C55" s="52"/>
      <c r="D55" s="87"/>
      <c r="E55" s="47"/>
    </row>
    <row r="56" spans="1:5" x14ac:dyDescent="0.2">
      <c r="A56" s="45" t="s">
        <v>566</v>
      </c>
      <c r="B56" s="45"/>
      <c r="C56" s="45"/>
      <c r="D56" s="45"/>
      <c r="E56" s="45"/>
    </row>
    <row r="57" spans="1:5" x14ac:dyDescent="0.2">
      <c r="A57" s="46" t="s">
        <v>144</v>
      </c>
      <c r="B57" s="46" t="s">
        <v>141</v>
      </c>
      <c r="C57" s="46" t="s">
        <v>142</v>
      </c>
      <c r="D57" s="46" t="s">
        <v>303</v>
      </c>
      <c r="E57" s="46"/>
    </row>
    <row r="58" spans="1:5" ht="33.75" x14ac:dyDescent="0.2">
      <c r="A58" s="48">
        <v>4200</v>
      </c>
      <c r="B58" s="50" t="s">
        <v>506</v>
      </c>
      <c r="C58" s="52">
        <f>+C59+C65</f>
        <v>422879504.91000003</v>
      </c>
      <c r="D58" s="87"/>
      <c r="E58" s="47"/>
    </row>
    <row r="59" spans="1:5" ht="22.5" x14ac:dyDescent="0.2">
      <c r="A59" s="48">
        <v>4210</v>
      </c>
      <c r="B59" s="50" t="s">
        <v>507</v>
      </c>
      <c r="C59" s="52">
        <f>SUM(C60:C64)</f>
        <v>296554970.04000002</v>
      </c>
      <c r="D59" s="87"/>
      <c r="E59" s="47"/>
    </row>
    <row r="60" spans="1:5" x14ac:dyDescent="0.2">
      <c r="A60" s="48">
        <v>4211</v>
      </c>
      <c r="B60" s="49" t="s">
        <v>333</v>
      </c>
      <c r="C60" s="52">
        <v>173049758.49000001</v>
      </c>
      <c r="D60" s="87"/>
      <c r="E60" s="47"/>
    </row>
    <row r="61" spans="1:5" x14ac:dyDescent="0.2">
      <c r="A61" s="48">
        <v>4212</v>
      </c>
      <c r="B61" s="49" t="s">
        <v>334</v>
      </c>
      <c r="C61" s="52">
        <v>119615417</v>
      </c>
      <c r="D61" s="87"/>
      <c r="E61" s="47"/>
    </row>
    <row r="62" spans="1:5" x14ac:dyDescent="0.2">
      <c r="A62" s="48">
        <v>4213</v>
      </c>
      <c r="B62" s="49" t="s">
        <v>335</v>
      </c>
      <c r="C62" s="52">
        <v>200000</v>
      </c>
      <c r="D62" s="87"/>
      <c r="E62" s="47"/>
    </row>
    <row r="63" spans="1:5" x14ac:dyDescent="0.2">
      <c r="A63" s="48">
        <v>4214</v>
      </c>
      <c r="B63" s="49" t="s">
        <v>508</v>
      </c>
      <c r="C63" s="52">
        <v>3689794.55</v>
      </c>
      <c r="D63" s="87"/>
      <c r="E63" s="47"/>
    </row>
    <row r="64" spans="1:5" x14ac:dyDescent="0.2">
      <c r="A64" s="48">
        <v>4215</v>
      </c>
      <c r="B64" s="49" t="s">
        <v>509</v>
      </c>
      <c r="C64" s="52">
        <v>0</v>
      </c>
      <c r="D64" s="87"/>
      <c r="E64" s="47"/>
    </row>
    <row r="65" spans="1:5" x14ac:dyDescent="0.2">
      <c r="A65" s="48">
        <v>4220</v>
      </c>
      <c r="B65" s="49" t="s">
        <v>336</v>
      </c>
      <c r="C65" s="52">
        <f>SUM(C66:C69)</f>
        <v>126324534.87</v>
      </c>
      <c r="D65" s="87"/>
      <c r="E65" s="47"/>
    </row>
    <row r="66" spans="1:5" x14ac:dyDescent="0.2">
      <c r="A66" s="48">
        <v>4221</v>
      </c>
      <c r="B66" s="49" t="s">
        <v>337</v>
      </c>
      <c r="C66" s="52">
        <v>126324534.87</v>
      </c>
      <c r="D66" s="87"/>
      <c r="E66" s="47"/>
    </row>
    <row r="67" spans="1:5" x14ac:dyDescent="0.2">
      <c r="A67" s="48">
        <v>4223</v>
      </c>
      <c r="B67" s="49" t="s">
        <v>338</v>
      </c>
      <c r="C67" s="52">
        <v>0</v>
      </c>
      <c r="D67" s="87"/>
      <c r="E67" s="47"/>
    </row>
    <row r="68" spans="1:5" x14ac:dyDescent="0.2">
      <c r="A68" s="48">
        <v>4225</v>
      </c>
      <c r="B68" s="49" t="s">
        <v>340</v>
      </c>
      <c r="C68" s="52">
        <v>0</v>
      </c>
      <c r="D68" s="87"/>
      <c r="E68" s="47"/>
    </row>
    <row r="69" spans="1:5" x14ac:dyDescent="0.2">
      <c r="A69" s="48">
        <v>4227</v>
      </c>
      <c r="B69" s="49" t="s">
        <v>510</v>
      </c>
      <c r="C69" s="52">
        <v>0</v>
      </c>
      <c r="D69" s="8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45" t="s">
        <v>574</v>
      </c>
      <c r="B71" s="45"/>
      <c r="C71" s="45"/>
      <c r="D71" s="45"/>
      <c r="E71" s="45"/>
    </row>
    <row r="72" spans="1:5" x14ac:dyDescent="0.2">
      <c r="A72" s="46" t="s">
        <v>144</v>
      </c>
      <c r="B72" s="46" t="s">
        <v>141</v>
      </c>
      <c r="C72" s="46" t="s">
        <v>142</v>
      </c>
      <c r="D72" s="46" t="s">
        <v>145</v>
      </c>
      <c r="E72" s="46" t="s">
        <v>205</v>
      </c>
    </row>
    <row r="73" spans="1:5" x14ac:dyDescent="0.2">
      <c r="A73" s="51">
        <v>4300</v>
      </c>
      <c r="B73" s="49" t="s">
        <v>341</v>
      </c>
      <c r="C73" s="52">
        <f>C74+C77+C83+C85+C87</f>
        <v>0</v>
      </c>
      <c r="D73" s="49"/>
      <c r="E73" s="49"/>
    </row>
    <row r="74" spans="1:5" x14ac:dyDescent="0.2">
      <c r="A74" s="51">
        <v>4310</v>
      </c>
      <c r="B74" s="49" t="s">
        <v>342</v>
      </c>
      <c r="C74" s="52">
        <f>SUM(C75:C76)</f>
        <v>0</v>
      </c>
      <c r="D74" s="49"/>
      <c r="E74" s="49"/>
    </row>
    <row r="75" spans="1:5" x14ac:dyDescent="0.2">
      <c r="A75" s="51">
        <v>4311</v>
      </c>
      <c r="B75" s="49" t="s">
        <v>511</v>
      </c>
      <c r="C75" s="52">
        <v>0</v>
      </c>
      <c r="D75" s="49"/>
      <c r="E75" s="49"/>
    </row>
    <row r="76" spans="1:5" x14ac:dyDescent="0.2">
      <c r="A76" s="51">
        <v>4319</v>
      </c>
      <c r="B76" s="49" t="s">
        <v>343</v>
      </c>
      <c r="C76" s="52">
        <v>0</v>
      </c>
      <c r="D76" s="49"/>
      <c r="E76" s="49"/>
    </row>
    <row r="77" spans="1:5" x14ac:dyDescent="0.2">
      <c r="A77" s="51">
        <v>4320</v>
      </c>
      <c r="B77" s="49" t="s">
        <v>344</v>
      </c>
      <c r="C77" s="52">
        <f>SUM(C78:C82)</f>
        <v>0</v>
      </c>
      <c r="D77" s="49"/>
      <c r="E77" s="49"/>
    </row>
    <row r="78" spans="1:5" x14ac:dyDescent="0.2">
      <c r="A78" s="51">
        <v>4321</v>
      </c>
      <c r="B78" s="49" t="s">
        <v>345</v>
      </c>
      <c r="C78" s="52">
        <v>0</v>
      </c>
      <c r="D78" s="49"/>
      <c r="E78" s="49"/>
    </row>
    <row r="79" spans="1:5" x14ac:dyDescent="0.2">
      <c r="A79" s="51">
        <v>4322</v>
      </c>
      <c r="B79" s="49" t="s">
        <v>346</v>
      </c>
      <c r="C79" s="52">
        <v>0</v>
      </c>
      <c r="D79" s="49"/>
      <c r="E79" s="49"/>
    </row>
    <row r="80" spans="1:5" x14ac:dyDescent="0.2">
      <c r="A80" s="51">
        <v>4323</v>
      </c>
      <c r="B80" s="49" t="s">
        <v>347</v>
      </c>
      <c r="C80" s="52">
        <v>0</v>
      </c>
      <c r="D80" s="49"/>
      <c r="E80" s="49"/>
    </row>
    <row r="81" spans="1:5" x14ac:dyDescent="0.2">
      <c r="A81" s="51">
        <v>4324</v>
      </c>
      <c r="B81" s="49" t="s">
        <v>348</v>
      </c>
      <c r="C81" s="52">
        <v>0</v>
      </c>
      <c r="D81" s="49"/>
      <c r="E81" s="49"/>
    </row>
    <row r="82" spans="1:5" x14ac:dyDescent="0.2">
      <c r="A82" s="51">
        <v>4325</v>
      </c>
      <c r="B82" s="49" t="s">
        <v>349</v>
      </c>
      <c r="C82" s="52">
        <v>0</v>
      </c>
      <c r="D82" s="49"/>
      <c r="E82" s="49"/>
    </row>
    <row r="83" spans="1:5" x14ac:dyDescent="0.2">
      <c r="A83" s="51">
        <v>4330</v>
      </c>
      <c r="B83" s="49" t="s">
        <v>350</v>
      </c>
      <c r="C83" s="52">
        <f>SUM(C84)</f>
        <v>0</v>
      </c>
      <c r="D83" s="49"/>
      <c r="E83" s="49"/>
    </row>
    <row r="84" spans="1:5" x14ac:dyDescent="0.2">
      <c r="A84" s="51">
        <v>4331</v>
      </c>
      <c r="B84" s="49" t="s">
        <v>350</v>
      </c>
      <c r="C84" s="52">
        <v>0</v>
      </c>
      <c r="D84" s="49"/>
      <c r="E84" s="49"/>
    </row>
    <row r="85" spans="1:5" x14ac:dyDescent="0.2">
      <c r="A85" s="51">
        <v>4340</v>
      </c>
      <c r="B85" s="49" t="s">
        <v>351</v>
      </c>
      <c r="C85" s="52">
        <f>SUM(C86)</f>
        <v>0</v>
      </c>
      <c r="D85" s="49"/>
      <c r="E85" s="49"/>
    </row>
    <row r="86" spans="1:5" x14ac:dyDescent="0.2">
      <c r="A86" s="51">
        <v>4341</v>
      </c>
      <c r="B86" s="49" t="s">
        <v>351</v>
      </c>
      <c r="C86" s="52">
        <v>0</v>
      </c>
      <c r="D86" s="49"/>
      <c r="E86" s="49"/>
    </row>
    <row r="87" spans="1:5" x14ac:dyDescent="0.2">
      <c r="A87" s="51">
        <v>4390</v>
      </c>
      <c r="B87" s="49" t="s">
        <v>352</v>
      </c>
      <c r="C87" s="52">
        <f>SUM(C88:C94)</f>
        <v>0</v>
      </c>
      <c r="D87" s="49"/>
      <c r="E87" s="49"/>
    </row>
    <row r="88" spans="1:5" x14ac:dyDescent="0.2">
      <c r="A88" s="51">
        <v>4392</v>
      </c>
      <c r="B88" s="49" t="s">
        <v>353</v>
      </c>
      <c r="C88" s="52">
        <v>0</v>
      </c>
      <c r="D88" s="49"/>
      <c r="E88" s="49"/>
    </row>
    <row r="89" spans="1:5" x14ac:dyDescent="0.2">
      <c r="A89" s="51">
        <v>4393</v>
      </c>
      <c r="B89" s="49" t="s">
        <v>512</v>
      </c>
      <c r="C89" s="52">
        <v>0</v>
      </c>
      <c r="D89" s="49"/>
      <c r="E89" s="49"/>
    </row>
    <row r="90" spans="1:5" x14ac:dyDescent="0.2">
      <c r="A90" s="51">
        <v>4394</v>
      </c>
      <c r="B90" s="49" t="s">
        <v>354</v>
      </c>
      <c r="C90" s="52">
        <v>0</v>
      </c>
      <c r="D90" s="49"/>
      <c r="E90" s="49"/>
    </row>
    <row r="91" spans="1:5" x14ac:dyDescent="0.2">
      <c r="A91" s="51">
        <v>4395</v>
      </c>
      <c r="B91" s="49" t="s">
        <v>355</v>
      </c>
      <c r="C91" s="52">
        <v>0</v>
      </c>
      <c r="D91" s="49"/>
      <c r="E91" s="49"/>
    </row>
    <row r="92" spans="1:5" x14ac:dyDescent="0.2">
      <c r="A92" s="51">
        <v>4396</v>
      </c>
      <c r="B92" s="49" t="s">
        <v>356</v>
      </c>
      <c r="C92" s="52">
        <v>0</v>
      </c>
      <c r="D92" s="49"/>
      <c r="E92" s="49"/>
    </row>
    <row r="93" spans="1:5" x14ac:dyDescent="0.2">
      <c r="A93" s="51">
        <v>4397</v>
      </c>
      <c r="B93" s="49" t="s">
        <v>513</v>
      </c>
      <c r="C93" s="52">
        <v>0</v>
      </c>
      <c r="D93" s="49"/>
      <c r="E93" s="49"/>
    </row>
    <row r="94" spans="1:5" x14ac:dyDescent="0.2">
      <c r="A94" s="51">
        <v>4399</v>
      </c>
      <c r="B94" s="49" t="s">
        <v>352</v>
      </c>
      <c r="C94" s="52">
        <v>0</v>
      </c>
      <c r="D94" s="49"/>
      <c r="E94" s="49"/>
    </row>
    <row r="95" spans="1:5" x14ac:dyDescent="0.2">
      <c r="A95" s="47"/>
      <c r="B95" s="47"/>
      <c r="C95" s="47"/>
      <c r="D95" s="47"/>
      <c r="E95" s="47"/>
    </row>
    <row r="96" spans="1:5" x14ac:dyDescent="0.2">
      <c r="A96" s="45" t="s">
        <v>568</v>
      </c>
      <c r="B96" s="45"/>
      <c r="C96" s="45"/>
      <c r="D96" s="45"/>
      <c r="E96" s="45"/>
    </row>
    <row r="97" spans="1:5" x14ac:dyDescent="0.2">
      <c r="A97" s="46" t="s">
        <v>144</v>
      </c>
      <c r="B97" s="46" t="s">
        <v>141</v>
      </c>
      <c r="C97" s="46" t="s">
        <v>142</v>
      </c>
      <c r="D97" s="46" t="s">
        <v>357</v>
      </c>
      <c r="E97" s="46" t="s">
        <v>205</v>
      </c>
    </row>
    <row r="98" spans="1:5" x14ac:dyDescent="0.2">
      <c r="A98" s="51">
        <v>5000</v>
      </c>
      <c r="B98" s="49" t="s">
        <v>358</v>
      </c>
      <c r="C98" s="52">
        <f>C99+C127+C160+C170+C185+C214</f>
        <v>360736745.63</v>
      </c>
      <c r="D98" s="53">
        <v>1</v>
      </c>
      <c r="E98" s="49"/>
    </row>
    <row r="99" spans="1:5" x14ac:dyDescent="0.2">
      <c r="A99" s="51">
        <v>5100</v>
      </c>
      <c r="B99" s="49" t="s">
        <v>359</v>
      </c>
      <c r="C99" s="52">
        <f>C100+C107+C117</f>
        <v>285932333.81</v>
      </c>
      <c r="D99" s="53">
        <f>C99/$C$98</f>
        <v>0.79263434422418033</v>
      </c>
      <c r="E99" s="49"/>
    </row>
    <row r="100" spans="1:5" x14ac:dyDescent="0.2">
      <c r="A100" s="51">
        <v>5110</v>
      </c>
      <c r="B100" s="49" t="s">
        <v>360</v>
      </c>
      <c r="C100" s="52">
        <f>SUM(C101:C106)</f>
        <v>156169386.21000001</v>
      </c>
      <c r="D100" s="53">
        <f t="shared" ref="D100:D163" si="0">C100/$C$98</f>
        <v>0.43291787737692689</v>
      </c>
      <c r="E100" s="49"/>
    </row>
    <row r="101" spans="1:5" x14ac:dyDescent="0.2">
      <c r="A101" s="51">
        <v>5111</v>
      </c>
      <c r="B101" s="49" t="s">
        <v>361</v>
      </c>
      <c r="C101" s="52">
        <v>77476488.780000001</v>
      </c>
      <c r="D101" s="53">
        <f t="shared" si="0"/>
        <v>0.21477293266781861</v>
      </c>
      <c r="E101" s="49"/>
    </row>
    <row r="102" spans="1:5" x14ac:dyDescent="0.2">
      <c r="A102" s="51">
        <v>5112</v>
      </c>
      <c r="B102" s="49" t="s">
        <v>362</v>
      </c>
      <c r="C102" s="52">
        <v>3496659.78</v>
      </c>
      <c r="D102" s="53">
        <f t="shared" si="0"/>
        <v>9.6931067388029528E-3</v>
      </c>
      <c r="E102" s="49"/>
    </row>
    <row r="103" spans="1:5" x14ac:dyDescent="0.2">
      <c r="A103" s="51">
        <v>5113</v>
      </c>
      <c r="B103" s="49" t="s">
        <v>363</v>
      </c>
      <c r="C103" s="52">
        <v>16372128.460000001</v>
      </c>
      <c r="D103" s="53">
        <f t="shared" si="0"/>
        <v>4.5385252981110347E-2</v>
      </c>
      <c r="E103" s="49"/>
    </row>
    <row r="104" spans="1:5" x14ac:dyDescent="0.2">
      <c r="A104" s="51">
        <v>5114</v>
      </c>
      <c r="B104" s="49" t="s">
        <v>364</v>
      </c>
      <c r="C104" s="52">
        <v>12723399.869999999</v>
      </c>
      <c r="D104" s="53">
        <f t="shared" si="0"/>
        <v>3.5270595591196358E-2</v>
      </c>
      <c r="E104" s="49"/>
    </row>
    <row r="105" spans="1:5" x14ac:dyDescent="0.2">
      <c r="A105" s="51">
        <v>5115</v>
      </c>
      <c r="B105" s="49" t="s">
        <v>365</v>
      </c>
      <c r="C105" s="52">
        <v>46099464.68</v>
      </c>
      <c r="D105" s="53">
        <f t="shared" si="0"/>
        <v>0.12779253912570149</v>
      </c>
      <c r="E105" s="49"/>
    </row>
    <row r="106" spans="1:5" x14ac:dyDescent="0.2">
      <c r="A106" s="51">
        <v>5116</v>
      </c>
      <c r="B106" s="49" t="s">
        <v>366</v>
      </c>
      <c r="C106" s="52">
        <v>1244.6400000000001</v>
      </c>
      <c r="D106" s="53">
        <f t="shared" si="0"/>
        <v>3.4502722971188548E-6</v>
      </c>
      <c r="E106" s="49"/>
    </row>
    <row r="107" spans="1:5" x14ac:dyDescent="0.2">
      <c r="A107" s="51">
        <v>5120</v>
      </c>
      <c r="B107" s="49" t="s">
        <v>367</v>
      </c>
      <c r="C107" s="52">
        <f>SUM(C108:C116)</f>
        <v>51037735.449999996</v>
      </c>
      <c r="D107" s="53">
        <f t="shared" si="0"/>
        <v>0.14148194235346437</v>
      </c>
      <c r="E107" s="49"/>
    </row>
    <row r="108" spans="1:5" x14ac:dyDescent="0.2">
      <c r="A108" s="51">
        <v>5121</v>
      </c>
      <c r="B108" s="49" t="s">
        <v>368</v>
      </c>
      <c r="C108" s="52">
        <v>3706928.8</v>
      </c>
      <c r="D108" s="53">
        <f t="shared" si="0"/>
        <v>1.0275994461074718E-2</v>
      </c>
      <c r="E108" s="49"/>
    </row>
    <row r="109" spans="1:5" x14ac:dyDescent="0.2">
      <c r="A109" s="51">
        <v>5122</v>
      </c>
      <c r="B109" s="49" t="s">
        <v>369</v>
      </c>
      <c r="C109" s="52">
        <v>1083763.47</v>
      </c>
      <c r="D109" s="53">
        <f t="shared" si="0"/>
        <v>3.0043057246837645E-3</v>
      </c>
      <c r="E109" s="49"/>
    </row>
    <row r="110" spans="1:5" x14ac:dyDescent="0.2">
      <c r="A110" s="51">
        <v>5123</v>
      </c>
      <c r="B110" s="49" t="s">
        <v>370</v>
      </c>
      <c r="C110" s="52">
        <v>1300.5</v>
      </c>
      <c r="D110" s="53">
        <f t="shared" si="0"/>
        <v>3.6051220613214023E-6</v>
      </c>
      <c r="E110" s="49"/>
    </row>
    <row r="111" spans="1:5" x14ac:dyDescent="0.2">
      <c r="A111" s="51">
        <v>5124</v>
      </c>
      <c r="B111" s="49" t="s">
        <v>371</v>
      </c>
      <c r="C111" s="52">
        <v>9278350.6999999993</v>
      </c>
      <c r="D111" s="53">
        <f t="shared" si="0"/>
        <v>2.5720558862934929E-2</v>
      </c>
      <c r="E111" s="49"/>
    </row>
    <row r="112" spans="1:5" x14ac:dyDescent="0.2">
      <c r="A112" s="51">
        <v>5125</v>
      </c>
      <c r="B112" s="49" t="s">
        <v>372</v>
      </c>
      <c r="C112" s="52">
        <v>624445.35</v>
      </c>
      <c r="D112" s="53">
        <f t="shared" si="0"/>
        <v>1.7310278411184657E-3</v>
      </c>
      <c r="E112" s="49"/>
    </row>
    <row r="113" spans="1:5" x14ac:dyDescent="0.2">
      <c r="A113" s="51">
        <v>5126</v>
      </c>
      <c r="B113" s="49" t="s">
        <v>373</v>
      </c>
      <c r="C113" s="52">
        <v>29058552.23</v>
      </c>
      <c r="D113" s="53">
        <f t="shared" si="0"/>
        <v>8.0553346954581495E-2</v>
      </c>
      <c r="E113" s="49"/>
    </row>
    <row r="114" spans="1:5" x14ac:dyDescent="0.2">
      <c r="A114" s="51">
        <v>5127</v>
      </c>
      <c r="B114" s="49" t="s">
        <v>374</v>
      </c>
      <c r="C114" s="52">
        <v>1979789.67</v>
      </c>
      <c r="D114" s="53">
        <f t="shared" si="0"/>
        <v>5.488184095419622E-3</v>
      </c>
      <c r="E114" s="49"/>
    </row>
    <row r="115" spans="1:5" x14ac:dyDescent="0.2">
      <c r="A115" s="51">
        <v>5128</v>
      </c>
      <c r="B115" s="49" t="s">
        <v>375</v>
      </c>
      <c r="C115" s="52">
        <v>35600.400000000001</v>
      </c>
      <c r="D115" s="53">
        <f t="shared" si="0"/>
        <v>9.8688033396283326E-5</v>
      </c>
      <c r="E115" s="49"/>
    </row>
    <row r="116" spans="1:5" x14ac:dyDescent="0.2">
      <c r="A116" s="51">
        <v>5129</v>
      </c>
      <c r="B116" s="49" t="s">
        <v>376</v>
      </c>
      <c r="C116" s="52">
        <v>5269004.33</v>
      </c>
      <c r="D116" s="53">
        <f t="shared" si="0"/>
        <v>1.4606231258193767E-2</v>
      </c>
      <c r="E116" s="49"/>
    </row>
    <row r="117" spans="1:5" x14ac:dyDescent="0.2">
      <c r="A117" s="51">
        <v>5130</v>
      </c>
      <c r="B117" s="49" t="s">
        <v>377</v>
      </c>
      <c r="C117" s="52">
        <f>SUM(C118:C126)</f>
        <v>78725212.150000006</v>
      </c>
      <c r="D117" s="53">
        <f t="shared" si="0"/>
        <v>0.21823452449378911</v>
      </c>
      <c r="E117" s="49"/>
    </row>
    <row r="118" spans="1:5" x14ac:dyDescent="0.2">
      <c r="A118" s="51">
        <v>5131</v>
      </c>
      <c r="B118" s="49" t="s">
        <v>378</v>
      </c>
      <c r="C118" s="52">
        <v>18181494.59</v>
      </c>
      <c r="D118" s="53">
        <f t="shared" si="0"/>
        <v>5.0401005193544582E-2</v>
      </c>
      <c r="E118" s="49"/>
    </row>
    <row r="119" spans="1:5" x14ac:dyDescent="0.2">
      <c r="A119" s="51">
        <v>5132</v>
      </c>
      <c r="B119" s="49" t="s">
        <v>379</v>
      </c>
      <c r="C119" s="52">
        <v>2433118.92</v>
      </c>
      <c r="D119" s="53">
        <f t="shared" si="0"/>
        <v>6.7448602047754744E-3</v>
      </c>
      <c r="E119" s="49"/>
    </row>
    <row r="120" spans="1:5" x14ac:dyDescent="0.2">
      <c r="A120" s="51">
        <v>5133</v>
      </c>
      <c r="B120" s="49" t="s">
        <v>380</v>
      </c>
      <c r="C120" s="52">
        <v>7901559.29</v>
      </c>
      <c r="D120" s="53">
        <f t="shared" si="0"/>
        <v>2.1903949031309555E-2</v>
      </c>
      <c r="E120" s="49"/>
    </row>
    <row r="121" spans="1:5" x14ac:dyDescent="0.2">
      <c r="A121" s="51">
        <v>5134</v>
      </c>
      <c r="B121" s="49" t="s">
        <v>381</v>
      </c>
      <c r="C121" s="52">
        <v>1823535.86</v>
      </c>
      <c r="D121" s="53">
        <f t="shared" si="0"/>
        <v>5.0550321864642036E-3</v>
      </c>
      <c r="E121" s="49"/>
    </row>
    <row r="122" spans="1:5" x14ac:dyDescent="0.2">
      <c r="A122" s="51">
        <v>5135</v>
      </c>
      <c r="B122" s="49" t="s">
        <v>382</v>
      </c>
      <c r="C122" s="52">
        <v>8086452.8499999996</v>
      </c>
      <c r="D122" s="53">
        <f t="shared" si="0"/>
        <v>2.2416493323621937E-2</v>
      </c>
      <c r="E122" s="49"/>
    </row>
    <row r="123" spans="1:5" x14ac:dyDescent="0.2">
      <c r="A123" s="51">
        <v>5136</v>
      </c>
      <c r="B123" s="49" t="s">
        <v>383</v>
      </c>
      <c r="C123" s="52">
        <v>1811015.07</v>
      </c>
      <c r="D123" s="53">
        <f t="shared" si="0"/>
        <v>5.0203232466301609E-3</v>
      </c>
      <c r="E123" s="49"/>
    </row>
    <row r="124" spans="1:5" x14ac:dyDescent="0.2">
      <c r="A124" s="51">
        <v>5137</v>
      </c>
      <c r="B124" s="49" t="s">
        <v>384</v>
      </c>
      <c r="C124" s="52">
        <v>55153.47</v>
      </c>
      <c r="D124" s="53">
        <f t="shared" si="0"/>
        <v>1.5289118912374327E-4</v>
      </c>
      <c r="E124" s="49"/>
    </row>
    <row r="125" spans="1:5" x14ac:dyDescent="0.2">
      <c r="A125" s="51">
        <v>5138</v>
      </c>
      <c r="B125" s="49" t="s">
        <v>385</v>
      </c>
      <c r="C125" s="52">
        <v>30567427.289999999</v>
      </c>
      <c r="D125" s="53">
        <f t="shared" si="0"/>
        <v>8.473610648290418E-2</v>
      </c>
      <c r="E125" s="49"/>
    </row>
    <row r="126" spans="1:5" x14ac:dyDescent="0.2">
      <c r="A126" s="51">
        <v>5139</v>
      </c>
      <c r="B126" s="49" t="s">
        <v>386</v>
      </c>
      <c r="C126" s="52">
        <v>7865454.8099999996</v>
      </c>
      <c r="D126" s="53">
        <f t="shared" si="0"/>
        <v>2.1803863635415255E-2</v>
      </c>
      <c r="E126" s="49"/>
    </row>
    <row r="127" spans="1:5" x14ac:dyDescent="0.2">
      <c r="A127" s="51">
        <v>5200</v>
      </c>
      <c r="B127" s="49" t="s">
        <v>387</v>
      </c>
      <c r="C127" s="52">
        <f>C128+C131+C134+C137+C142+C146+C149+C151+C157</f>
        <v>35727107.229999997</v>
      </c>
      <c r="D127" s="53">
        <f t="shared" si="0"/>
        <v>9.9039279094247118E-2</v>
      </c>
      <c r="E127" s="49"/>
    </row>
    <row r="128" spans="1:5" x14ac:dyDescent="0.2">
      <c r="A128" s="51">
        <v>5210</v>
      </c>
      <c r="B128" s="49" t="s">
        <v>388</v>
      </c>
      <c r="C128" s="52">
        <f>SUM(C129:C130)</f>
        <v>10899538.41</v>
      </c>
      <c r="D128" s="53">
        <f t="shared" si="0"/>
        <v>3.0214660807467129E-2</v>
      </c>
      <c r="E128" s="49"/>
    </row>
    <row r="129" spans="1:5" x14ac:dyDescent="0.2">
      <c r="A129" s="51">
        <v>5211</v>
      </c>
      <c r="B129" s="49" t="s">
        <v>389</v>
      </c>
      <c r="C129" s="52">
        <v>0</v>
      </c>
      <c r="D129" s="53">
        <f t="shared" si="0"/>
        <v>0</v>
      </c>
      <c r="E129" s="49"/>
    </row>
    <row r="130" spans="1:5" x14ac:dyDescent="0.2">
      <c r="A130" s="51">
        <v>5212</v>
      </c>
      <c r="B130" s="49" t="s">
        <v>390</v>
      </c>
      <c r="C130" s="52">
        <v>10899538.41</v>
      </c>
      <c r="D130" s="53">
        <f t="shared" si="0"/>
        <v>3.0214660807467129E-2</v>
      </c>
      <c r="E130" s="49"/>
    </row>
    <row r="131" spans="1:5" x14ac:dyDescent="0.2">
      <c r="A131" s="51">
        <v>5220</v>
      </c>
      <c r="B131" s="49" t="s">
        <v>391</v>
      </c>
      <c r="C131" s="52">
        <f>SUM(C132:C133)</f>
        <v>56160</v>
      </c>
      <c r="D131" s="53">
        <f t="shared" si="0"/>
        <v>1.5568139558924256E-4</v>
      </c>
      <c r="E131" s="49"/>
    </row>
    <row r="132" spans="1:5" x14ac:dyDescent="0.2">
      <c r="A132" s="51">
        <v>5221</v>
      </c>
      <c r="B132" s="49" t="s">
        <v>392</v>
      </c>
      <c r="C132" s="52">
        <v>56160</v>
      </c>
      <c r="D132" s="53">
        <f t="shared" si="0"/>
        <v>1.5568139558924256E-4</v>
      </c>
      <c r="E132" s="49"/>
    </row>
    <row r="133" spans="1:5" x14ac:dyDescent="0.2">
      <c r="A133" s="51">
        <v>5222</v>
      </c>
      <c r="B133" s="49" t="s">
        <v>393</v>
      </c>
      <c r="C133" s="52">
        <v>0</v>
      </c>
      <c r="D133" s="53">
        <f t="shared" si="0"/>
        <v>0</v>
      </c>
      <c r="E133" s="49"/>
    </row>
    <row r="134" spans="1:5" x14ac:dyDescent="0.2">
      <c r="A134" s="51">
        <v>5230</v>
      </c>
      <c r="B134" s="49" t="s">
        <v>338</v>
      </c>
      <c r="C134" s="52">
        <f>SUM(C135:C136)</f>
        <v>5002480</v>
      </c>
      <c r="D134" s="53">
        <f t="shared" si="0"/>
        <v>1.3867397931041206E-2</v>
      </c>
      <c r="E134" s="49"/>
    </row>
    <row r="135" spans="1:5" x14ac:dyDescent="0.2">
      <c r="A135" s="51">
        <v>5231</v>
      </c>
      <c r="B135" s="49" t="s">
        <v>394</v>
      </c>
      <c r="C135" s="52">
        <v>5002480</v>
      </c>
      <c r="D135" s="53">
        <f t="shared" si="0"/>
        <v>1.3867397931041206E-2</v>
      </c>
      <c r="E135" s="49"/>
    </row>
    <row r="136" spans="1:5" x14ac:dyDescent="0.2">
      <c r="A136" s="51">
        <v>5232</v>
      </c>
      <c r="B136" s="49" t="s">
        <v>395</v>
      </c>
      <c r="C136" s="52">
        <v>0</v>
      </c>
      <c r="D136" s="53">
        <f t="shared" si="0"/>
        <v>0</v>
      </c>
      <c r="E136" s="49"/>
    </row>
    <row r="137" spans="1:5" x14ac:dyDescent="0.2">
      <c r="A137" s="51">
        <v>5240</v>
      </c>
      <c r="B137" s="49" t="s">
        <v>339</v>
      </c>
      <c r="C137" s="52">
        <f>SUM(C138:C141)</f>
        <v>17459955.199999999</v>
      </c>
      <c r="D137" s="53">
        <f t="shared" si="0"/>
        <v>4.840082251534282E-2</v>
      </c>
      <c r="E137" s="49"/>
    </row>
    <row r="138" spans="1:5" x14ac:dyDescent="0.2">
      <c r="A138" s="51">
        <v>5241</v>
      </c>
      <c r="B138" s="49" t="s">
        <v>396</v>
      </c>
      <c r="C138" s="52">
        <v>11077051.199999999</v>
      </c>
      <c r="D138" s="53">
        <f t="shared" si="0"/>
        <v>3.0706744833146261E-2</v>
      </c>
      <c r="E138" s="49"/>
    </row>
    <row r="139" spans="1:5" x14ac:dyDescent="0.2">
      <c r="A139" s="51">
        <v>5242</v>
      </c>
      <c r="B139" s="49" t="s">
        <v>397</v>
      </c>
      <c r="C139" s="52">
        <v>4988000</v>
      </c>
      <c r="D139" s="53">
        <f t="shared" si="0"/>
        <v>1.3827257856110078E-2</v>
      </c>
      <c r="E139" s="49"/>
    </row>
    <row r="140" spans="1:5" x14ac:dyDescent="0.2">
      <c r="A140" s="51">
        <v>5243</v>
      </c>
      <c r="B140" s="49" t="s">
        <v>398</v>
      </c>
      <c r="C140" s="52">
        <v>1394904</v>
      </c>
      <c r="D140" s="53">
        <f t="shared" si="0"/>
        <v>3.8668198260864818E-3</v>
      </c>
      <c r="E140" s="49"/>
    </row>
    <row r="141" spans="1:5" x14ac:dyDescent="0.2">
      <c r="A141" s="51">
        <v>5244</v>
      </c>
      <c r="B141" s="49" t="s">
        <v>399</v>
      </c>
      <c r="C141" s="52">
        <v>0</v>
      </c>
      <c r="D141" s="53">
        <f t="shared" si="0"/>
        <v>0</v>
      </c>
      <c r="E141" s="49"/>
    </row>
    <row r="142" spans="1:5" x14ac:dyDescent="0.2">
      <c r="A142" s="51">
        <v>5250</v>
      </c>
      <c r="B142" s="49" t="s">
        <v>340</v>
      </c>
      <c r="C142" s="52">
        <f>SUM(C143:C145)</f>
        <v>2308973.62</v>
      </c>
      <c r="D142" s="53">
        <f t="shared" si="0"/>
        <v>6.4007164448067208E-3</v>
      </c>
      <c r="E142" s="49"/>
    </row>
    <row r="143" spans="1:5" x14ac:dyDescent="0.2">
      <c r="A143" s="51">
        <v>5251</v>
      </c>
      <c r="B143" s="49" t="s">
        <v>400</v>
      </c>
      <c r="C143" s="52">
        <v>2308973.62</v>
      </c>
      <c r="D143" s="53">
        <f t="shared" si="0"/>
        <v>6.4007164448067208E-3</v>
      </c>
      <c r="E143" s="49"/>
    </row>
    <row r="144" spans="1:5" x14ac:dyDescent="0.2">
      <c r="A144" s="51">
        <v>5252</v>
      </c>
      <c r="B144" s="49" t="s">
        <v>401</v>
      </c>
      <c r="C144" s="52">
        <v>0</v>
      </c>
      <c r="D144" s="53">
        <f t="shared" si="0"/>
        <v>0</v>
      </c>
      <c r="E144" s="49"/>
    </row>
    <row r="145" spans="1:5" x14ac:dyDescent="0.2">
      <c r="A145" s="51">
        <v>5259</v>
      </c>
      <c r="B145" s="49" t="s">
        <v>402</v>
      </c>
      <c r="C145" s="52">
        <v>0</v>
      </c>
      <c r="D145" s="53">
        <f t="shared" si="0"/>
        <v>0</v>
      </c>
      <c r="E145" s="49"/>
    </row>
    <row r="146" spans="1:5" x14ac:dyDescent="0.2">
      <c r="A146" s="51">
        <v>5260</v>
      </c>
      <c r="B146" s="49" t="s">
        <v>403</v>
      </c>
      <c r="C146" s="52">
        <f>SUM(C147:C148)</f>
        <v>0</v>
      </c>
      <c r="D146" s="53">
        <f t="shared" si="0"/>
        <v>0</v>
      </c>
      <c r="E146" s="49"/>
    </row>
    <row r="147" spans="1:5" x14ac:dyDescent="0.2">
      <c r="A147" s="51">
        <v>5261</v>
      </c>
      <c r="B147" s="49" t="s">
        <v>404</v>
      </c>
      <c r="C147" s="52">
        <v>0</v>
      </c>
      <c r="D147" s="53">
        <f t="shared" si="0"/>
        <v>0</v>
      </c>
      <c r="E147" s="49"/>
    </row>
    <row r="148" spans="1:5" x14ac:dyDescent="0.2">
      <c r="A148" s="51">
        <v>5262</v>
      </c>
      <c r="B148" s="49" t="s">
        <v>405</v>
      </c>
      <c r="C148" s="52">
        <v>0</v>
      </c>
      <c r="D148" s="53">
        <f t="shared" si="0"/>
        <v>0</v>
      </c>
      <c r="E148" s="49"/>
    </row>
    <row r="149" spans="1:5" x14ac:dyDescent="0.2">
      <c r="A149" s="51">
        <v>5270</v>
      </c>
      <c r="B149" s="49" t="s">
        <v>406</v>
      </c>
      <c r="C149" s="52">
        <f>SUM(C150)</f>
        <v>0</v>
      </c>
      <c r="D149" s="53">
        <f t="shared" si="0"/>
        <v>0</v>
      </c>
      <c r="E149" s="49"/>
    </row>
    <row r="150" spans="1:5" x14ac:dyDescent="0.2">
      <c r="A150" s="51">
        <v>5271</v>
      </c>
      <c r="B150" s="49" t="s">
        <v>407</v>
      </c>
      <c r="C150" s="52">
        <v>0</v>
      </c>
      <c r="D150" s="53">
        <f t="shared" si="0"/>
        <v>0</v>
      </c>
      <c r="E150" s="49"/>
    </row>
    <row r="151" spans="1:5" x14ac:dyDescent="0.2">
      <c r="A151" s="51">
        <v>5280</v>
      </c>
      <c r="B151" s="49" t="s">
        <v>408</v>
      </c>
      <c r="C151" s="52">
        <f>SUM(C152:C156)</f>
        <v>0</v>
      </c>
      <c r="D151" s="53">
        <f t="shared" si="0"/>
        <v>0</v>
      </c>
      <c r="E151" s="49"/>
    </row>
    <row r="152" spans="1:5" x14ac:dyDescent="0.2">
      <c r="A152" s="51">
        <v>5281</v>
      </c>
      <c r="B152" s="49" t="s">
        <v>409</v>
      </c>
      <c r="C152" s="52">
        <v>0</v>
      </c>
      <c r="D152" s="53">
        <f t="shared" si="0"/>
        <v>0</v>
      </c>
      <c r="E152" s="49"/>
    </row>
    <row r="153" spans="1:5" x14ac:dyDescent="0.2">
      <c r="A153" s="51">
        <v>5282</v>
      </c>
      <c r="B153" s="49" t="s">
        <v>410</v>
      </c>
      <c r="C153" s="52">
        <v>0</v>
      </c>
      <c r="D153" s="53">
        <f t="shared" si="0"/>
        <v>0</v>
      </c>
      <c r="E153" s="49"/>
    </row>
    <row r="154" spans="1:5" x14ac:dyDescent="0.2">
      <c r="A154" s="51">
        <v>5283</v>
      </c>
      <c r="B154" s="49" t="s">
        <v>411</v>
      </c>
      <c r="C154" s="52">
        <v>0</v>
      </c>
      <c r="D154" s="53">
        <f t="shared" si="0"/>
        <v>0</v>
      </c>
      <c r="E154" s="49"/>
    </row>
    <row r="155" spans="1:5" x14ac:dyDescent="0.2">
      <c r="A155" s="51">
        <v>5284</v>
      </c>
      <c r="B155" s="49" t="s">
        <v>412</v>
      </c>
      <c r="C155" s="52">
        <v>0</v>
      </c>
      <c r="D155" s="53">
        <f t="shared" si="0"/>
        <v>0</v>
      </c>
      <c r="E155" s="49"/>
    </row>
    <row r="156" spans="1:5" x14ac:dyDescent="0.2">
      <c r="A156" s="51">
        <v>5285</v>
      </c>
      <c r="B156" s="49" t="s">
        <v>413</v>
      </c>
      <c r="C156" s="52">
        <v>0</v>
      </c>
      <c r="D156" s="53">
        <f t="shared" si="0"/>
        <v>0</v>
      </c>
      <c r="E156" s="49"/>
    </row>
    <row r="157" spans="1:5" x14ac:dyDescent="0.2">
      <c r="A157" s="51">
        <v>5290</v>
      </c>
      <c r="B157" s="49" t="s">
        <v>414</v>
      </c>
      <c r="C157" s="52">
        <f>SUM(C158:C159)</f>
        <v>0</v>
      </c>
      <c r="D157" s="53">
        <f t="shared" si="0"/>
        <v>0</v>
      </c>
      <c r="E157" s="49"/>
    </row>
    <row r="158" spans="1:5" x14ac:dyDescent="0.2">
      <c r="A158" s="51">
        <v>5291</v>
      </c>
      <c r="B158" s="49" t="s">
        <v>415</v>
      </c>
      <c r="C158" s="52">
        <v>0</v>
      </c>
      <c r="D158" s="53">
        <f t="shared" si="0"/>
        <v>0</v>
      </c>
      <c r="E158" s="49"/>
    </row>
    <row r="159" spans="1:5" x14ac:dyDescent="0.2">
      <c r="A159" s="51">
        <v>5292</v>
      </c>
      <c r="B159" s="49" t="s">
        <v>416</v>
      </c>
      <c r="C159" s="52">
        <v>0</v>
      </c>
      <c r="D159" s="53">
        <f t="shared" si="0"/>
        <v>0</v>
      </c>
      <c r="E159" s="49"/>
    </row>
    <row r="160" spans="1:5" x14ac:dyDescent="0.2">
      <c r="A160" s="51">
        <v>5300</v>
      </c>
      <c r="B160" s="49" t="s">
        <v>417</v>
      </c>
      <c r="C160" s="52">
        <f>C161+C164+C167</f>
        <v>475000</v>
      </c>
      <c r="D160" s="53">
        <f t="shared" si="0"/>
        <v>1.316749695599897E-3</v>
      </c>
      <c r="E160" s="49"/>
    </row>
    <row r="161" spans="1:5" x14ac:dyDescent="0.2">
      <c r="A161" s="51">
        <v>5310</v>
      </c>
      <c r="B161" s="49" t="s">
        <v>333</v>
      </c>
      <c r="C161" s="52">
        <f>C162+C163</f>
        <v>0</v>
      </c>
      <c r="D161" s="53">
        <f t="shared" si="0"/>
        <v>0</v>
      </c>
      <c r="E161" s="49"/>
    </row>
    <row r="162" spans="1:5" x14ac:dyDescent="0.2">
      <c r="A162" s="51">
        <v>5311</v>
      </c>
      <c r="B162" s="49" t="s">
        <v>418</v>
      </c>
      <c r="C162" s="52">
        <v>0</v>
      </c>
      <c r="D162" s="53">
        <f t="shared" si="0"/>
        <v>0</v>
      </c>
      <c r="E162" s="49"/>
    </row>
    <row r="163" spans="1:5" x14ac:dyDescent="0.2">
      <c r="A163" s="51">
        <v>5312</v>
      </c>
      <c r="B163" s="49" t="s">
        <v>419</v>
      </c>
      <c r="C163" s="52">
        <v>0</v>
      </c>
      <c r="D163" s="53">
        <f t="shared" si="0"/>
        <v>0</v>
      </c>
      <c r="E163" s="49"/>
    </row>
    <row r="164" spans="1:5" x14ac:dyDescent="0.2">
      <c r="A164" s="51">
        <v>5320</v>
      </c>
      <c r="B164" s="49" t="s">
        <v>334</v>
      </c>
      <c r="C164" s="52">
        <f>SUM(C165:C166)</f>
        <v>0</v>
      </c>
      <c r="D164" s="53">
        <f t="shared" ref="D164:D216" si="1">C164/$C$98</f>
        <v>0</v>
      </c>
      <c r="E164" s="49"/>
    </row>
    <row r="165" spans="1:5" x14ac:dyDescent="0.2">
      <c r="A165" s="51">
        <v>5321</v>
      </c>
      <c r="B165" s="49" t="s">
        <v>420</v>
      </c>
      <c r="C165" s="52">
        <v>0</v>
      </c>
      <c r="D165" s="53">
        <f t="shared" si="1"/>
        <v>0</v>
      </c>
      <c r="E165" s="49"/>
    </row>
    <row r="166" spans="1:5" x14ac:dyDescent="0.2">
      <c r="A166" s="51">
        <v>5322</v>
      </c>
      <c r="B166" s="49" t="s">
        <v>421</v>
      </c>
      <c r="C166" s="52">
        <v>0</v>
      </c>
      <c r="D166" s="53">
        <f t="shared" si="1"/>
        <v>0</v>
      </c>
      <c r="E166" s="49"/>
    </row>
    <row r="167" spans="1:5" x14ac:dyDescent="0.2">
      <c r="A167" s="51">
        <v>5330</v>
      </c>
      <c r="B167" s="49" t="s">
        <v>335</v>
      </c>
      <c r="C167" s="52">
        <f>SUM(C168:C169)</f>
        <v>475000</v>
      </c>
      <c r="D167" s="53">
        <f t="shared" si="1"/>
        <v>1.316749695599897E-3</v>
      </c>
      <c r="E167" s="49"/>
    </row>
    <row r="168" spans="1:5" x14ac:dyDescent="0.2">
      <c r="A168" s="51">
        <v>5331</v>
      </c>
      <c r="B168" s="49" t="s">
        <v>422</v>
      </c>
      <c r="C168" s="52">
        <v>475000</v>
      </c>
      <c r="D168" s="53">
        <f t="shared" si="1"/>
        <v>1.316749695599897E-3</v>
      </c>
      <c r="E168" s="49"/>
    </row>
    <row r="169" spans="1:5" x14ac:dyDescent="0.2">
      <c r="A169" s="51">
        <v>5332</v>
      </c>
      <c r="B169" s="49" t="s">
        <v>423</v>
      </c>
      <c r="C169" s="52">
        <v>0</v>
      </c>
      <c r="D169" s="53">
        <f t="shared" si="1"/>
        <v>0</v>
      </c>
      <c r="E169" s="49"/>
    </row>
    <row r="170" spans="1:5" x14ac:dyDescent="0.2">
      <c r="A170" s="51">
        <v>5400</v>
      </c>
      <c r="B170" s="49" t="s">
        <v>424</v>
      </c>
      <c r="C170" s="52">
        <f>C171+C174+C177+C180+C182</f>
        <v>0</v>
      </c>
      <c r="D170" s="53">
        <f t="shared" si="1"/>
        <v>0</v>
      </c>
      <c r="E170" s="49"/>
    </row>
    <row r="171" spans="1:5" x14ac:dyDescent="0.2">
      <c r="A171" s="51">
        <v>5410</v>
      </c>
      <c r="B171" s="49" t="s">
        <v>425</v>
      </c>
      <c r="C171" s="52">
        <f>SUM(C172:C173)</f>
        <v>0</v>
      </c>
      <c r="D171" s="53">
        <f t="shared" si="1"/>
        <v>0</v>
      </c>
      <c r="E171" s="49"/>
    </row>
    <row r="172" spans="1:5" x14ac:dyDescent="0.2">
      <c r="A172" s="51">
        <v>5411</v>
      </c>
      <c r="B172" s="49" t="s">
        <v>426</v>
      </c>
      <c r="C172" s="52">
        <v>0</v>
      </c>
      <c r="D172" s="53">
        <f t="shared" si="1"/>
        <v>0</v>
      </c>
      <c r="E172" s="49"/>
    </row>
    <row r="173" spans="1:5" x14ac:dyDescent="0.2">
      <c r="A173" s="51">
        <v>5412</v>
      </c>
      <c r="B173" s="49" t="s">
        <v>427</v>
      </c>
      <c r="C173" s="52">
        <v>0</v>
      </c>
      <c r="D173" s="53">
        <f t="shared" si="1"/>
        <v>0</v>
      </c>
      <c r="E173" s="49"/>
    </row>
    <row r="174" spans="1:5" x14ac:dyDescent="0.2">
      <c r="A174" s="51">
        <v>5420</v>
      </c>
      <c r="B174" s="49" t="s">
        <v>428</v>
      </c>
      <c r="C174" s="52">
        <f>SUM(C175:C176)</f>
        <v>0</v>
      </c>
      <c r="D174" s="53">
        <f t="shared" si="1"/>
        <v>0</v>
      </c>
      <c r="E174" s="49"/>
    </row>
    <row r="175" spans="1:5" x14ac:dyDescent="0.2">
      <c r="A175" s="51">
        <v>5421</v>
      </c>
      <c r="B175" s="49" t="s">
        <v>429</v>
      </c>
      <c r="C175" s="52">
        <v>0</v>
      </c>
      <c r="D175" s="53">
        <f t="shared" si="1"/>
        <v>0</v>
      </c>
      <c r="E175" s="49"/>
    </row>
    <row r="176" spans="1:5" x14ac:dyDescent="0.2">
      <c r="A176" s="51">
        <v>5422</v>
      </c>
      <c r="B176" s="49" t="s">
        <v>430</v>
      </c>
      <c r="C176" s="52">
        <v>0</v>
      </c>
      <c r="D176" s="53">
        <f t="shared" si="1"/>
        <v>0</v>
      </c>
      <c r="E176" s="49"/>
    </row>
    <row r="177" spans="1:5" x14ac:dyDescent="0.2">
      <c r="A177" s="51">
        <v>5430</v>
      </c>
      <c r="B177" s="49" t="s">
        <v>431</v>
      </c>
      <c r="C177" s="52">
        <f>SUM(C178:C179)</f>
        <v>0</v>
      </c>
      <c r="D177" s="53">
        <f t="shared" si="1"/>
        <v>0</v>
      </c>
      <c r="E177" s="49"/>
    </row>
    <row r="178" spans="1:5" x14ac:dyDescent="0.2">
      <c r="A178" s="51">
        <v>5431</v>
      </c>
      <c r="B178" s="49" t="s">
        <v>432</v>
      </c>
      <c r="C178" s="52">
        <v>0</v>
      </c>
      <c r="D178" s="53">
        <f t="shared" si="1"/>
        <v>0</v>
      </c>
      <c r="E178" s="49"/>
    </row>
    <row r="179" spans="1:5" x14ac:dyDescent="0.2">
      <c r="A179" s="51">
        <v>5432</v>
      </c>
      <c r="B179" s="49" t="s">
        <v>433</v>
      </c>
      <c r="C179" s="52">
        <v>0</v>
      </c>
      <c r="D179" s="53">
        <f t="shared" si="1"/>
        <v>0</v>
      </c>
      <c r="E179" s="49"/>
    </row>
    <row r="180" spans="1:5" x14ac:dyDescent="0.2">
      <c r="A180" s="51">
        <v>5440</v>
      </c>
      <c r="B180" s="49" t="s">
        <v>434</v>
      </c>
      <c r="C180" s="52">
        <f>SUM(C181)</f>
        <v>0</v>
      </c>
      <c r="D180" s="53">
        <f t="shared" si="1"/>
        <v>0</v>
      </c>
      <c r="E180" s="49"/>
    </row>
    <row r="181" spans="1:5" x14ac:dyDescent="0.2">
      <c r="A181" s="51">
        <v>5441</v>
      </c>
      <c r="B181" s="49" t="s">
        <v>434</v>
      </c>
      <c r="C181" s="52">
        <v>0</v>
      </c>
      <c r="D181" s="53">
        <f t="shared" si="1"/>
        <v>0</v>
      </c>
      <c r="E181" s="49"/>
    </row>
    <row r="182" spans="1:5" x14ac:dyDescent="0.2">
      <c r="A182" s="51">
        <v>5450</v>
      </c>
      <c r="B182" s="49" t="s">
        <v>435</v>
      </c>
      <c r="C182" s="52">
        <f>SUM(C183:C184)</f>
        <v>0</v>
      </c>
      <c r="D182" s="53">
        <f t="shared" si="1"/>
        <v>0</v>
      </c>
      <c r="E182" s="49"/>
    </row>
    <row r="183" spans="1:5" x14ac:dyDescent="0.2">
      <c r="A183" s="51">
        <v>5451</v>
      </c>
      <c r="B183" s="49" t="s">
        <v>436</v>
      </c>
      <c r="C183" s="52">
        <v>0</v>
      </c>
      <c r="D183" s="53">
        <f t="shared" si="1"/>
        <v>0</v>
      </c>
      <c r="E183" s="49"/>
    </row>
    <row r="184" spans="1:5" x14ac:dyDescent="0.2">
      <c r="A184" s="51">
        <v>5452</v>
      </c>
      <c r="B184" s="49" t="s">
        <v>437</v>
      </c>
      <c r="C184" s="52">
        <v>0</v>
      </c>
      <c r="D184" s="53">
        <f t="shared" si="1"/>
        <v>0</v>
      </c>
      <c r="E184" s="49"/>
    </row>
    <row r="185" spans="1:5" x14ac:dyDescent="0.2">
      <c r="A185" s="51">
        <v>5500</v>
      </c>
      <c r="B185" s="49" t="s">
        <v>438</v>
      </c>
      <c r="C185" s="52">
        <f>C186+C195+C198+C204</f>
        <v>8977840.25</v>
      </c>
      <c r="D185" s="53">
        <f t="shared" si="1"/>
        <v>2.4887512455435797E-2</v>
      </c>
      <c r="E185" s="49"/>
    </row>
    <row r="186" spans="1:5" x14ac:dyDescent="0.2">
      <c r="A186" s="51">
        <v>5510</v>
      </c>
      <c r="B186" s="49" t="s">
        <v>439</v>
      </c>
      <c r="C186" s="52">
        <f>SUM(C187:C194)</f>
        <v>8977840.25</v>
      </c>
      <c r="D186" s="53">
        <f t="shared" si="1"/>
        <v>2.4887512455435797E-2</v>
      </c>
      <c r="E186" s="49"/>
    </row>
    <row r="187" spans="1:5" x14ac:dyDescent="0.2">
      <c r="A187" s="51">
        <v>5511</v>
      </c>
      <c r="B187" s="49" t="s">
        <v>440</v>
      </c>
      <c r="C187" s="52">
        <v>0</v>
      </c>
      <c r="D187" s="53">
        <f t="shared" si="1"/>
        <v>0</v>
      </c>
      <c r="E187" s="49"/>
    </row>
    <row r="188" spans="1:5" x14ac:dyDescent="0.2">
      <c r="A188" s="51">
        <v>5512</v>
      </c>
      <c r="B188" s="49" t="s">
        <v>441</v>
      </c>
      <c r="C188" s="52">
        <v>0</v>
      </c>
      <c r="D188" s="53">
        <f t="shared" si="1"/>
        <v>0</v>
      </c>
      <c r="E188" s="49"/>
    </row>
    <row r="189" spans="1:5" x14ac:dyDescent="0.2">
      <c r="A189" s="51">
        <v>5513</v>
      </c>
      <c r="B189" s="49" t="s">
        <v>442</v>
      </c>
      <c r="C189" s="52">
        <v>3473591.05</v>
      </c>
      <c r="D189" s="53">
        <f t="shared" si="1"/>
        <v>9.6291578057390043E-3</v>
      </c>
      <c r="E189" s="49"/>
    </row>
    <row r="190" spans="1:5" x14ac:dyDescent="0.2">
      <c r="A190" s="51">
        <v>5514</v>
      </c>
      <c r="B190" s="49" t="s">
        <v>443</v>
      </c>
      <c r="C190" s="52">
        <v>0</v>
      </c>
      <c r="D190" s="53">
        <f t="shared" si="1"/>
        <v>0</v>
      </c>
      <c r="E190" s="49"/>
    </row>
    <row r="191" spans="1:5" x14ac:dyDescent="0.2">
      <c r="A191" s="51">
        <v>5515</v>
      </c>
      <c r="B191" s="49" t="s">
        <v>444</v>
      </c>
      <c r="C191" s="52">
        <v>4023434.59</v>
      </c>
      <c r="D191" s="53">
        <f t="shared" si="1"/>
        <v>1.1153381624523361E-2</v>
      </c>
      <c r="E191" s="49"/>
    </row>
    <row r="192" spans="1:5" x14ac:dyDescent="0.2">
      <c r="A192" s="51">
        <v>5516</v>
      </c>
      <c r="B192" s="49" t="s">
        <v>445</v>
      </c>
      <c r="C192" s="52">
        <v>0</v>
      </c>
      <c r="D192" s="53">
        <f t="shared" si="1"/>
        <v>0</v>
      </c>
      <c r="E192" s="49"/>
    </row>
    <row r="193" spans="1:5" x14ac:dyDescent="0.2">
      <c r="A193" s="51">
        <v>5517</v>
      </c>
      <c r="B193" s="49" t="s">
        <v>446</v>
      </c>
      <c r="C193" s="52">
        <v>848031.95</v>
      </c>
      <c r="D193" s="53">
        <f t="shared" si="1"/>
        <v>2.3508332884662887E-3</v>
      </c>
      <c r="E193" s="49"/>
    </row>
    <row r="194" spans="1:5" x14ac:dyDescent="0.2">
      <c r="A194" s="51">
        <v>5518</v>
      </c>
      <c r="B194" s="49" t="s">
        <v>81</v>
      </c>
      <c r="C194" s="52">
        <v>632782.66</v>
      </c>
      <c r="D194" s="53">
        <f t="shared" si="1"/>
        <v>1.7541397367071437E-3</v>
      </c>
      <c r="E194" s="49"/>
    </row>
    <row r="195" spans="1:5" x14ac:dyDescent="0.2">
      <c r="A195" s="51">
        <v>5520</v>
      </c>
      <c r="B195" s="49" t="s">
        <v>80</v>
      </c>
      <c r="C195" s="52">
        <f>SUM(C196:C197)</f>
        <v>0</v>
      </c>
      <c r="D195" s="53">
        <f t="shared" si="1"/>
        <v>0</v>
      </c>
      <c r="E195" s="49"/>
    </row>
    <row r="196" spans="1:5" x14ac:dyDescent="0.2">
      <c r="A196" s="51">
        <v>5521</v>
      </c>
      <c r="B196" s="49" t="s">
        <v>447</v>
      </c>
      <c r="C196" s="52">
        <v>0</v>
      </c>
      <c r="D196" s="53">
        <f t="shared" si="1"/>
        <v>0</v>
      </c>
      <c r="E196" s="49"/>
    </row>
    <row r="197" spans="1:5" x14ac:dyDescent="0.2">
      <c r="A197" s="51">
        <v>5522</v>
      </c>
      <c r="B197" s="49" t="s">
        <v>448</v>
      </c>
      <c r="C197" s="52">
        <v>0</v>
      </c>
      <c r="D197" s="53">
        <f t="shared" si="1"/>
        <v>0</v>
      </c>
      <c r="E197" s="49"/>
    </row>
    <row r="198" spans="1:5" x14ac:dyDescent="0.2">
      <c r="A198" s="51">
        <v>5530</v>
      </c>
      <c r="B198" s="49" t="s">
        <v>449</v>
      </c>
      <c r="C198" s="52">
        <f>SUM(C199:C203)</f>
        <v>0</v>
      </c>
      <c r="D198" s="53">
        <f t="shared" si="1"/>
        <v>0</v>
      </c>
      <c r="E198" s="49"/>
    </row>
    <row r="199" spans="1:5" x14ac:dyDescent="0.2">
      <c r="A199" s="51">
        <v>5531</v>
      </c>
      <c r="B199" s="49" t="s">
        <v>450</v>
      </c>
      <c r="C199" s="52">
        <v>0</v>
      </c>
      <c r="D199" s="53">
        <f t="shared" si="1"/>
        <v>0</v>
      </c>
      <c r="E199" s="49"/>
    </row>
    <row r="200" spans="1:5" x14ac:dyDescent="0.2">
      <c r="A200" s="51">
        <v>5532</v>
      </c>
      <c r="B200" s="49" t="s">
        <v>451</v>
      </c>
      <c r="C200" s="52">
        <v>0</v>
      </c>
      <c r="D200" s="53">
        <f t="shared" si="1"/>
        <v>0</v>
      </c>
      <c r="E200" s="49"/>
    </row>
    <row r="201" spans="1:5" x14ac:dyDescent="0.2">
      <c r="A201" s="51">
        <v>5533</v>
      </c>
      <c r="B201" s="49" t="s">
        <v>452</v>
      </c>
      <c r="C201" s="52">
        <v>0</v>
      </c>
      <c r="D201" s="53">
        <f t="shared" si="1"/>
        <v>0</v>
      </c>
      <c r="E201" s="49"/>
    </row>
    <row r="202" spans="1:5" x14ac:dyDescent="0.2">
      <c r="A202" s="51">
        <v>5534</v>
      </c>
      <c r="B202" s="49" t="s">
        <v>453</v>
      </c>
      <c r="C202" s="52">
        <v>0</v>
      </c>
      <c r="D202" s="53">
        <f t="shared" si="1"/>
        <v>0</v>
      </c>
      <c r="E202" s="49"/>
    </row>
    <row r="203" spans="1:5" x14ac:dyDescent="0.2">
      <c r="A203" s="51">
        <v>5535</v>
      </c>
      <c r="B203" s="49" t="s">
        <v>454</v>
      </c>
      <c r="C203" s="52">
        <v>0</v>
      </c>
      <c r="D203" s="53">
        <f t="shared" si="1"/>
        <v>0</v>
      </c>
      <c r="E203" s="49"/>
    </row>
    <row r="204" spans="1:5" x14ac:dyDescent="0.2">
      <c r="A204" s="51">
        <v>5590</v>
      </c>
      <c r="B204" s="49" t="s">
        <v>455</v>
      </c>
      <c r="C204" s="52">
        <f>SUM(C205:C213)</f>
        <v>0</v>
      </c>
      <c r="D204" s="53">
        <f t="shared" si="1"/>
        <v>0</v>
      </c>
      <c r="E204" s="49"/>
    </row>
    <row r="205" spans="1:5" x14ac:dyDescent="0.2">
      <c r="A205" s="51">
        <v>5591</v>
      </c>
      <c r="B205" s="49" t="s">
        <v>456</v>
      </c>
      <c r="C205" s="52">
        <v>0</v>
      </c>
      <c r="D205" s="53">
        <f t="shared" si="1"/>
        <v>0</v>
      </c>
      <c r="E205" s="49"/>
    </row>
    <row r="206" spans="1:5" x14ac:dyDescent="0.2">
      <c r="A206" s="51">
        <v>5592</v>
      </c>
      <c r="B206" s="49" t="s">
        <v>457</v>
      </c>
      <c r="C206" s="52">
        <v>0</v>
      </c>
      <c r="D206" s="53">
        <f t="shared" si="1"/>
        <v>0</v>
      </c>
      <c r="E206" s="49"/>
    </row>
    <row r="207" spans="1:5" x14ac:dyDescent="0.2">
      <c r="A207" s="51">
        <v>5593</v>
      </c>
      <c r="B207" s="49" t="s">
        <v>458</v>
      </c>
      <c r="C207" s="52">
        <v>0</v>
      </c>
      <c r="D207" s="53">
        <f t="shared" si="1"/>
        <v>0</v>
      </c>
      <c r="E207" s="49"/>
    </row>
    <row r="208" spans="1:5" x14ac:dyDescent="0.2">
      <c r="A208" s="51">
        <v>5594</v>
      </c>
      <c r="B208" s="49" t="s">
        <v>514</v>
      </c>
      <c r="C208" s="52">
        <v>0</v>
      </c>
      <c r="D208" s="53">
        <f t="shared" si="1"/>
        <v>0</v>
      </c>
      <c r="E208" s="49"/>
    </row>
    <row r="209" spans="1:5" x14ac:dyDescent="0.2">
      <c r="A209" s="51">
        <v>5595</v>
      </c>
      <c r="B209" s="49" t="s">
        <v>460</v>
      </c>
      <c r="C209" s="52">
        <v>0</v>
      </c>
      <c r="D209" s="53">
        <f t="shared" si="1"/>
        <v>0</v>
      </c>
      <c r="E209" s="49"/>
    </row>
    <row r="210" spans="1:5" x14ac:dyDescent="0.2">
      <c r="A210" s="51">
        <v>5596</v>
      </c>
      <c r="B210" s="49" t="s">
        <v>355</v>
      </c>
      <c r="C210" s="52">
        <v>0</v>
      </c>
      <c r="D210" s="53">
        <f t="shared" si="1"/>
        <v>0</v>
      </c>
      <c r="E210" s="49"/>
    </row>
    <row r="211" spans="1:5" x14ac:dyDescent="0.2">
      <c r="A211" s="51">
        <v>5597</v>
      </c>
      <c r="B211" s="49" t="s">
        <v>461</v>
      </c>
      <c r="C211" s="52">
        <v>0</v>
      </c>
      <c r="D211" s="53">
        <f t="shared" si="1"/>
        <v>0</v>
      </c>
      <c r="E211" s="49"/>
    </row>
    <row r="212" spans="1:5" x14ac:dyDescent="0.2">
      <c r="A212" s="51">
        <v>5598</v>
      </c>
      <c r="B212" s="49" t="s">
        <v>515</v>
      </c>
      <c r="C212" s="52">
        <v>0</v>
      </c>
      <c r="D212" s="53">
        <f t="shared" si="1"/>
        <v>0</v>
      </c>
      <c r="E212" s="49"/>
    </row>
    <row r="213" spans="1:5" x14ac:dyDescent="0.2">
      <c r="A213" s="51">
        <v>5599</v>
      </c>
      <c r="B213" s="49" t="s">
        <v>462</v>
      </c>
      <c r="C213" s="52">
        <v>0</v>
      </c>
      <c r="D213" s="53">
        <f t="shared" si="1"/>
        <v>0</v>
      </c>
      <c r="E213" s="49"/>
    </row>
    <row r="214" spans="1:5" x14ac:dyDescent="0.2">
      <c r="A214" s="51">
        <v>5600</v>
      </c>
      <c r="B214" s="49" t="s">
        <v>79</v>
      </c>
      <c r="C214" s="52">
        <f>C215</f>
        <v>29624464.34</v>
      </c>
      <c r="D214" s="53">
        <f t="shared" si="1"/>
        <v>8.212211453053686E-2</v>
      </c>
      <c r="E214" s="49"/>
    </row>
    <row r="215" spans="1:5" x14ac:dyDescent="0.2">
      <c r="A215" s="51">
        <v>5610</v>
      </c>
      <c r="B215" s="49" t="s">
        <v>463</v>
      </c>
      <c r="C215" s="52">
        <f>C216</f>
        <v>29624464.34</v>
      </c>
      <c r="D215" s="53">
        <f t="shared" si="1"/>
        <v>8.212211453053686E-2</v>
      </c>
      <c r="E215" s="49"/>
    </row>
    <row r="216" spans="1:5" x14ac:dyDescent="0.2">
      <c r="A216" s="51">
        <v>5611</v>
      </c>
      <c r="B216" s="49" t="s">
        <v>464</v>
      </c>
      <c r="C216" s="52">
        <v>29624464.34</v>
      </c>
      <c r="D216" s="53">
        <f t="shared" si="1"/>
        <v>8.212211453053686E-2</v>
      </c>
      <c r="E216" s="49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3"/>
    </row>
    <row r="2" spans="1:2" ht="15" customHeight="1" x14ac:dyDescent="0.2">
      <c r="A2" s="90" t="s">
        <v>188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569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146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570</v>
      </c>
      <c r="B9" s="97" t="s">
        <v>148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572</v>
      </c>
      <c r="B12" s="97" t="s">
        <v>148</v>
      </c>
    </row>
    <row r="13" spans="1:2" ht="22.5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573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6" t="s">
        <v>662</v>
      </c>
      <c r="B1" s="156"/>
      <c r="C1" s="156"/>
      <c r="D1" s="27" t="s">
        <v>605</v>
      </c>
      <c r="E1" s="28">
        <v>2023</v>
      </c>
    </row>
    <row r="2" spans="1:5" ht="18.95" customHeight="1" x14ac:dyDescent="0.2">
      <c r="A2" s="156" t="s">
        <v>611</v>
      </c>
      <c r="B2" s="156"/>
      <c r="C2" s="156"/>
      <c r="D2" s="27" t="s">
        <v>606</v>
      </c>
      <c r="E2" s="28" t="s">
        <v>608</v>
      </c>
    </row>
    <row r="3" spans="1:5" ht="18.95" customHeight="1" x14ac:dyDescent="0.2">
      <c r="A3" s="156" t="s">
        <v>663</v>
      </c>
      <c r="B3" s="156"/>
      <c r="C3" s="156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162351437.34</v>
      </c>
    </row>
    <row r="9" spans="1:5" x14ac:dyDescent="0.2">
      <c r="A9" s="33">
        <v>3120</v>
      </c>
      <c r="B9" s="29" t="s">
        <v>465</v>
      </c>
      <c r="C9" s="34">
        <v>20031574.359999999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116802566.09</v>
      </c>
    </row>
    <row r="15" spans="1:5" x14ac:dyDescent="0.2">
      <c r="A15" s="33">
        <v>3220</v>
      </c>
      <c r="B15" s="29" t="s">
        <v>469</v>
      </c>
      <c r="C15" s="34">
        <v>144319774.90000001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188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173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56" t="s">
        <v>662</v>
      </c>
      <c r="B1" s="156"/>
      <c r="C1" s="156"/>
      <c r="D1" s="27" t="s">
        <v>605</v>
      </c>
      <c r="E1" s="28">
        <v>2023</v>
      </c>
    </row>
    <row r="2" spans="1:5" s="35" customFormat="1" ht="18.95" customHeight="1" x14ac:dyDescent="0.25">
      <c r="A2" s="156" t="s">
        <v>612</v>
      </c>
      <c r="B2" s="156"/>
      <c r="C2" s="156"/>
      <c r="D2" s="27" t="s">
        <v>606</v>
      </c>
      <c r="E2" s="28" t="s">
        <v>608</v>
      </c>
    </row>
    <row r="3" spans="1:5" s="35" customFormat="1" ht="18.95" customHeight="1" x14ac:dyDescent="0.25">
      <c r="A3" s="156" t="s">
        <v>663</v>
      </c>
      <c r="B3" s="156"/>
      <c r="C3" s="156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2">
        <v>2023</v>
      </c>
      <c r="D7" s="122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69203585.239999995</v>
      </c>
      <c r="D9" s="34">
        <v>25749048.210000001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-421.24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41">
        <v>1110</v>
      </c>
      <c r="B15" s="42" t="s">
        <v>627</v>
      </c>
      <c r="C15" s="123">
        <f>SUM(C8:C14)</f>
        <v>69203585.239999995</v>
      </c>
      <c r="D15" s="123">
        <f>SUM(D8:D14)</f>
        <v>25748626.970000003</v>
      </c>
    </row>
    <row r="18" spans="1:4" x14ac:dyDescent="0.2">
      <c r="A18" s="31" t="s">
        <v>176</v>
      </c>
      <c r="B18" s="31"/>
      <c r="C18" s="31"/>
      <c r="D18" s="31"/>
    </row>
    <row r="19" spans="1:4" x14ac:dyDescent="0.2">
      <c r="A19" s="32" t="s">
        <v>144</v>
      </c>
      <c r="B19" s="32" t="s">
        <v>649</v>
      </c>
      <c r="C19" s="131" t="s">
        <v>648</v>
      </c>
      <c r="D19" s="131" t="s">
        <v>179</v>
      </c>
    </row>
    <row r="20" spans="1:4" x14ac:dyDescent="0.2">
      <c r="A20" s="41">
        <v>1230</v>
      </c>
      <c r="B20" s="42" t="s">
        <v>228</v>
      </c>
      <c r="C20" s="123">
        <f>SUM(C21:C27)</f>
        <v>75301550.219999999</v>
      </c>
      <c r="D20" s="123">
        <f>SUM(D21:D27)</f>
        <v>60086336.460000001</v>
      </c>
    </row>
    <row r="21" spans="1:4" x14ac:dyDescent="0.2">
      <c r="A21" s="33">
        <v>1231</v>
      </c>
      <c r="B21" s="29" t="s">
        <v>229</v>
      </c>
      <c r="C21" s="34">
        <v>0</v>
      </c>
      <c r="D21" s="34">
        <v>0</v>
      </c>
    </row>
    <row r="22" spans="1:4" x14ac:dyDescent="0.2">
      <c r="A22" s="33">
        <v>1232</v>
      </c>
      <c r="B22" s="29" t="s">
        <v>230</v>
      </c>
      <c r="C22" s="34">
        <v>0</v>
      </c>
      <c r="D22" s="34">
        <v>0</v>
      </c>
    </row>
    <row r="23" spans="1:4" x14ac:dyDescent="0.2">
      <c r="A23" s="33">
        <v>1233</v>
      </c>
      <c r="B23" s="29" t="s">
        <v>231</v>
      </c>
      <c r="C23" s="34">
        <v>0</v>
      </c>
      <c r="D23" s="34">
        <v>0</v>
      </c>
    </row>
    <row r="24" spans="1:4" x14ac:dyDescent="0.2">
      <c r="A24" s="33">
        <v>1234</v>
      </c>
      <c r="B24" s="29" t="s">
        <v>232</v>
      </c>
      <c r="C24" s="34">
        <v>0</v>
      </c>
      <c r="D24" s="34">
        <v>0</v>
      </c>
    </row>
    <row r="25" spans="1:4" x14ac:dyDescent="0.2">
      <c r="A25" s="33">
        <v>1235</v>
      </c>
      <c r="B25" s="29" t="s">
        <v>233</v>
      </c>
      <c r="C25" s="34">
        <v>74903030.159999996</v>
      </c>
      <c r="D25" s="34">
        <v>59858075.57</v>
      </c>
    </row>
    <row r="26" spans="1:4" x14ac:dyDescent="0.2">
      <c r="A26" s="33">
        <v>1236</v>
      </c>
      <c r="B26" s="29" t="s">
        <v>234</v>
      </c>
      <c r="C26" s="34">
        <v>398520.06</v>
      </c>
      <c r="D26" s="34">
        <v>228260.89</v>
      </c>
    </row>
    <row r="27" spans="1:4" x14ac:dyDescent="0.2">
      <c r="A27" s="33">
        <v>1239</v>
      </c>
      <c r="B27" s="29" t="s">
        <v>235</v>
      </c>
      <c r="C27" s="34">
        <v>0</v>
      </c>
      <c r="D27" s="34">
        <v>0</v>
      </c>
    </row>
    <row r="28" spans="1:4" x14ac:dyDescent="0.2">
      <c r="A28" s="41">
        <v>1240</v>
      </c>
      <c r="B28" s="42" t="s">
        <v>236</v>
      </c>
      <c r="C28" s="123">
        <f>SUM(C29:C36)</f>
        <v>46006299.509999998</v>
      </c>
      <c r="D28" s="123">
        <f>SUM(D29:D36)</f>
        <v>46006299.509999998</v>
      </c>
    </row>
    <row r="29" spans="1:4" x14ac:dyDescent="0.2">
      <c r="A29" s="33">
        <v>1241</v>
      </c>
      <c r="B29" s="29" t="s">
        <v>237</v>
      </c>
      <c r="C29" s="34">
        <v>944001.08</v>
      </c>
      <c r="D29" s="34">
        <v>944001.08</v>
      </c>
    </row>
    <row r="30" spans="1:4" x14ac:dyDescent="0.2">
      <c r="A30" s="33">
        <v>1242</v>
      </c>
      <c r="B30" s="29" t="s">
        <v>238</v>
      </c>
      <c r="C30" s="34">
        <v>0</v>
      </c>
      <c r="D30" s="34">
        <v>0</v>
      </c>
    </row>
    <row r="31" spans="1:4" x14ac:dyDescent="0.2">
      <c r="A31" s="33">
        <v>1243</v>
      </c>
      <c r="B31" s="29" t="s">
        <v>239</v>
      </c>
      <c r="C31" s="34">
        <v>0</v>
      </c>
      <c r="D31" s="34">
        <v>0</v>
      </c>
    </row>
    <row r="32" spans="1:4" x14ac:dyDescent="0.2">
      <c r="A32" s="33">
        <v>1244</v>
      </c>
      <c r="B32" s="29" t="s">
        <v>240</v>
      </c>
      <c r="C32" s="34">
        <v>409550</v>
      </c>
      <c r="D32" s="34">
        <v>409550</v>
      </c>
    </row>
    <row r="33" spans="1:5" x14ac:dyDescent="0.2">
      <c r="A33" s="33">
        <v>1245</v>
      </c>
      <c r="B33" s="29" t="s">
        <v>241</v>
      </c>
      <c r="C33" s="34">
        <v>0</v>
      </c>
      <c r="D33" s="34">
        <v>0</v>
      </c>
    </row>
    <row r="34" spans="1:5" x14ac:dyDescent="0.2">
      <c r="A34" s="33">
        <v>1246</v>
      </c>
      <c r="B34" s="29" t="s">
        <v>242</v>
      </c>
      <c r="C34" s="34">
        <v>44652748.43</v>
      </c>
      <c r="D34" s="34">
        <v>44652748.43</v>
      </c>
    </row>
    <row r="35" spans="1:5" x14ac:dyDescent="0.2">
      <c r="A35" s="33">
        <v>1247</v>
      </c>
      <c r="B35" s="29" t="s">
        <v>243</v>
      </c>
      <c r="C35" s="34">
        <v>0</v>
      </c>
      <c r="D35" s="34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34">
        <v>0</v>
      </c>
    </row>
    <row r="37" spans="1:5" x14ac:dyDescent="0.2">
      <c r="A37" s="41">
        <v>1250</v>
      </c>
      <c r="B37" s="42" t="s">
        <v>246</v>
      </c>
      <c r="C37" s="123">
        <f>SUM(C38:C42)</f>
        <v>0</v>
      </c>
      <c r="D37" s="123">
        <f>SUM(D38:D42)</f>
        <v>0</v>
      </c>
      <c r="E37" s="42"/>
    </row>
    <row r="38" spans="1:5" x14ac:dyDescent="0.2">
      <c r="A38" s="33">
        <v>1251</v>
      </c>
      <c r="B38" s="29" t="s">
        <v>247</v>
      </c>
      <c r="C38" s="34">
        <v>0</v>
      </c>
      <c r="D38" s="34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34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34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34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34">
        <v>0</v>
      </c>
    </row>
    <row r="43" spans="1:5" x14ac:dyDescent="0.2">
      <c r="B43" s="124" t="s">
        <v>628</v>
      </c>
      <c r="C43" s="123">
        <f>C20+C28+C37</f>
        <v>121307849.72999999</v>
      </c>
      <c r="D43" s="123">
        <f>D20+D28+D37</f>
        <v>106092635.97</v>
      </c>
    </row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2">
        <v>2023</v>
      </c>
      <c r="D46" s="122">
        <v>2022</v>
      </c>
      <c r="E46" s="32"/>
    </row>
    <row r="47" spans="1:5" x14ac:dyDescent="0.2">
      <c r="A47" s="41">
        <v>3210</v>
      </c>
      <c r="B47" s="42" t="s">
        <v>629</v>
      </c>
      <c r="C47" s="123">
        <v>116802566.09</v>
      </c>
      <c r="D47" s="123">
        <v>0</v>
      </c>
    </row>
    <row r="48" spans="1:5" x14ac:dyDescent="0.2">
      <c r="A48" s="33"/>
      <c r="B48" s="124" t="s">
        <v>617</v>
      </c>
      <c r="C48" s="123">
        <f>C51+C63+C91+C94+C49</f>
        <v>41335769.700000003</v>
      </c>
      <c r="D48" s="123">
        <f>D51+D63+D91+D94+D49</f>
        <v>58442950.710000001</v>
      </c>
    </row>
    <row r="49" spans="1:4" x14ac:dyDescent="0.2">
      <c r="A49" s="140">
        <v>5100</v>
      </c>
      <c r="B49" s="141" t="s">
        <v>359</v>
      </c>
      <c r="C49" s="142">
        <f>SUM(C50:C50)</f>
        <v>0</v>
      </c>
      <c r="D49" s="142">
        <f>SUM(D50:D50)</f>
        <v>0</v>
      </c>
    </row>
    <row r="50" spans="1:4" x14ac:dyDescent="0.2">
      <c r="A50" s="143">
        <v>5130</v>
      </c>
      <c r="B50" s="144" t="s">
        <v>650</v>
      </c>
      <c r="C50" s="145">
        <v>0</v>
      </c>
      <c r="D50" s="145">
        <v>0</v>
      </c>
    </row>
    <row r="51" spans="1:4" x14ac:dyDescent="0.2">
      <c r="A51" s="41">
        <v>5400</v>
      </c>
      <c r="B51" s="42" t="s">
        <v>424</v>
      </c>
      <c r="C51" s="123">
        <f>C52+C54+C56+C58+C60</f>
        <v>0</v>
      </c>
      <c r="D51" s="123">
        <f>D52+D54+D56+D58+D60</f>
        <v>102060</v>
      </c>
    </row>
    <row r="52" spans="1:4" x14ac:dyDescent="0.2">
      <c r="A52" s="33">
        <v>5410</v>
      </c>
      <c r="B52" s="29" t="s">
        <v>618</v>
      </c>
      <c r="C52" s="34">
        <f>C53</f>
        <v>0</v>
      </c>
      <c r="D52" s="34">
        <f>D53</f>
        <v>102060</v>
      </c>
    </row>
    <row r="53" spans="1:4" x14ac:dyDescent="0.2">
      <c r="A53" s="33">
        <v>5411</v>
      </c>
      <c r="B53" s="29" t="s">
        <v>426</v>
      </c>
      <c r="C53" s="34">
        <v>0</v>
      </c>
      <c r="D53" s="34">
        <v>102060</v>
      </c>
    </row>
    <row r="54" spans="1:4" x14ac:dyDescent="0.2">
      <c r="A54" s="33">
        <v>5420</v>
      </c>
      <c r="B54" s="29" t="s">
        <v>619</v>
      </c>
      <c r="C54" s="34">
        <f>C55</f>
        <v>0</v>
      </c>
      <c r="D54" s="34">
        <f>D55</f>
        <v>0</v>
      </c>
    </row>
    <row r="55" spans="1:4" x14ac:dyDescent="0.2">
      <c r="A55" s="33">
        <v>5421</v>
      </c>
      <c r="B55" s="29" t="s">
        <v>429</v>
      </c>
      <c r="C55" s="34">
        <v>0</v>
      </c>
      <c r="D55" s="34">
        <v>0</v>
      </c>
    </row>
    <row r="56" spans="1:4" x14ac:dyDescent="0.2">
      <c r="A56" s="33">
        <v>5430</v>
      </c>
      <c r="B56" s="29" t="s">
        <v>620</v>
      </c>
      <c r="C56" s="34">
        <f>C57</f>
        <v>0</v>
      </c>
      <c r="D56" s="34">
        <f>D57</f>
        <v>0</v>
      </c>
    </row>
    <row r="57" spans="1:4" x14ac:dyDescent="0.2">
      <c r="A57" s="33">
        <v>5431</v>
      </c>
      <c r="B57" s="29" t="s">
        <v>432</v>
      </c>
      <c r="C57" s="34">
        <v>0</v>
      </c>
      <c r="D57" s="34">
        <v>0</v>
      </c>
    </row>
    <row r="58" spans="1:4" x14ac:dyDescent="0.2">
      <c r="A58" s="33">
        <v>5440</v>
      </c>
      <c r="B58" s="29" t="s">
        <v>621</v>
      </c>
      <c r="C58" s="34">
        <f>C59</f>
        <v>0</v>
      </c>
      <c r="D58" s="34">
        <f>D59</f>
        <v>0</v>
      </c>
    </row>
    <row r="59" spans="1:4" x14ac:dyDescent="0.2">
      <c r="A59" s="33">
        <v>5441</v>
      </c>
      <c r="B59" s="29" t="s">
        <v>621</v>
      </c>
      <c r="C59" s="34">
        <v>0</v>
      </c>
      <c r="D59" s="34">
        <v>0</v>
      </c>
    </row>
    <row r="60" spans="1:4" x14ac:dyDescent="0.2">
      <c r="A60" s="33">
        <v>5450</v>
      </c>
      <c r="B60" s="29" t="s">
        <v>622</v>
      </c>
      <c r="C60" s="34">
        <f>SUM(C61:C62)</f>
        <v>0</v>
      </c>
      <c r="D60" s="34">
        <f>SUM(D61:D62)</f>
        <v>0</v>
      </c>
    </row>
    <row r="61" spans="1:4" x14ac:dyDescent="0.2">
      <c r="A61" s="33">
        <v>5451</v>
      </c>
      <c r="B61" s="29" t="s">
        <v>436</v>
      </c>
      <c r="C61" s="34">
        <v>0</v>
      </c>
      <c r="D61" s="34">
        <v>0</v>
      </c>
    </row>
    <row r="62" spans="1:4" x14ac:dyDescent="0.2">
      <c r="A62" s="33">
        <v>5452</v>
      </c>
      <c r="B62" s="29" t="s">
        <v>437</v>
      </c>
      <c r="C62" s="34">
        <v>0</v>
      </c>
      <c r="D62" s="34">
        <v>0</v>
      </c>
    </row>
    <row r="63" spans="1:4" x14ac:dyDescent="0.2">
      <c r="A63" s="41">
        <v>5500</v>
      </c>
      <c r="B63" s="42" t="s">
        <v>438</v>
      </c>
      <c r="C63" s="123">
        <f>C64+C73+C76+C82</f>
        <v>8977840.25</v>
      </c>
      <c r="D63" s="123">
        <f>D64+D73+D76+D82</f>
        <v>11965328.530000001</v>
      </c>
    </row>
    <row r="64" spans="1:4" x14ac:dyDescent="0.2">
      <c r="A64" s="33">
        <v>5510</v>
      </c>
      <c r="B64" s="29" t="s">
        <v>439</v>
      </c>
      <c r="C64" s="34">
        <f>SUM(C65:C72)</f>
        <v>8977840.25</v>
      </c>
      <c r="D64" s="34">
        <f>SUM(D65:D72)</f>
        <v>11965328.530000001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3473591.05</v>
      </c>
      <c r="D67" s="34">
        <v>3448591.05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4023434.59</v>
      </c>
      <c r="D69" s="34">
        <v>4933597.63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848031.95</v>
      </c>
      <c r="D71" s="34">
        <v>1022547.4</v>
      </c>
    </row>
    <row r="72" spans="1:4" x14ac:dyDescent="0.2">
      <c r="A72" s="33">
        <v>5518</v>
      </c>
      <c r="B72" s="29" t="s">
        <v>81</v>
      </c>
      <c r="C72" s="34">
        <v>632782.66</v>
      </c>
      <c r="D72" s="34">
        <v>2560592.4500000002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41">
        <v>5600</v>
      </c>
      <c r="B91" s="42" t="s">
        <v>79</v>
      </c>
      <c r="C91" s="123">
        <f>C92</f>
        <v>29624464.34</v>
      </c>
      <c r="D91" s="123">
        <f>D92</f>
        <v>46375562.18</v>
      </c>
    </row>
    <row r="92" spans="1:4" x14ac:dyDescent="0.2">
      <c r="A92" s="33">
        <v>5610</v>
      </c>
      <c r="B92" s="29" t="s">
        <v>463</v>
      </c>
      <c r="C92" s="34">
        <f>C93</f>
        <v>29624464.34</v>
      </c>
      <c r="D92" s="34">
        <f>D93</f>
        <v>46375562.18</v>
      </c>
    </row>
    <row r="93" spans="1:4" x14ac:dyDescent="0.2">
      <c r="A93" s="33">
        <v>5611</v>
      </c>
      <c r="B93" s="29" t="s">
        <v>464</v>
      </c>
      <c r="C93" s="34">
        <v>29624464.34</v>
      </c>
      <c r="D93" s="34">
        <v>46375562.18</v>
      </c>
    </row>
    <row r="94" spans="1:4" x14ac:dyDescent="0.2">
      <c r="A94" s="41">
        <v>2110</v>
      </c>
      <c r="B94" s="127" t="s">
        <v>630</v>
      </c>
      <c r="C94" s="123">
        <f>SUM(C95:C99)</f>
        <v>2733465.1100000003</v>
      </c>
      <c r="D94" s="123">
        <f>SUM(D95:D99)</f>
        <v>0</v>
      </c>
    </row>
    <row r="95" spans="1:4" x14ac:dyDescent="0.2">
      <c r="A95" s="33">
        <v>2111</v>
      </c>
      <c r="B95" s="29" t="s">
        <v>631</v>
      </c>
      <c r="C95" s="34">
        <v>0</v>
      </c>
      <c r="D95" s="34">
        <v>0</v>
      </c>
    </row>
    <row r="96" spans="1:4" x14ac:dyDescent="0.2">
      <c r="A96" s="33">
        <v>2112</v>
      </c>
      <c r="B96" s="29" t="s">
        <v>632</v>
      </c>
      <c r="C96" s="34">
        <v>230525.7</v>
      </c>
      <c r="D96" s="34">
        <v>0</v>
      </c>
    </row>
    <row r="97" spans="1:4" x14ac:dyDescent="0.2">
      <c r="A97" s="33">
        <v>2112</v>
      </c>
      <c r="B97" s="29" t="s">
        <v>633</v>
      </c>
      <c r="C97" s="34">
        <v>2502939.41</v>
      </c>
      <c r="D97" s="34">
        <v>0</v>
      </c>
    </row>
    <row r="98" spans="1:4" x14ac:dyDescent="0.2">
      <c r="A98" s="33">
        <v>2115</v>
      </c>
      <c r="B98" s="29" t="s">
        <v>634</v>
      </c>
      <c r="C98" s="34">
        <v>0</v>
      </c>
      <c r="D98" s="34">
        <v>0</v>
      </c>
    </row>
    <row r="99" spans="1:4" x14ac:dyDescent="0.2">
      <c r="A99" s="33">
        <v>2114</v>
      </c>
      <c r="B99" s="29" t="s">
        <v>635</v>
      </c>
      <c r="C99" s="34">
        <v>0</v>
      </c>
      <c r="D99" s="34">
        <v>0</v>
      </c>
    </row>
    <row r="100" spans="1:4" x14ac:dyDescent="0.2">
      <c r="A100" s="33"/>
      <c r="B100" s="124" t="s">
        <v>636</v>
      </c>
      <c r="C100" s="123">
        <f>+C101</f>
        <v>0</v>
      </c>
      <c r="D100" s="123">
        <f>+D101</f>
        <v>0</v>
      </c>
    </row>
    <row r="101" spans="1:4" x14ac:dyDescent="0.2">
      <c r="A101" s="140">
        <v>3100</v>
      </c>
      <c r="B101" s="146" t="s">
        <v>651</v>
      </c>
      <c r="C101" s="147">
        <f>SUM(C102:C105)</f>
        <v>0</v>
      </c>
      <c r="D101" s="147">
        <f>SUM(D102:D105)</f>
        <v>0</v>
      </c>
    </row>
    <row r="102" spans="1:4" x14ac:dyDescent="0.2">
      <c r="A102" s="143"/>
      <c r="B102" s="148" t="s">
        <v>652</v>
      </c>
      <c r="C102" s="149">
        <v>0</v>
      </c>
      <c r="D102" s="149">
        <v>0</v>
      </c>
    </row>
    <row r="103" spans="1:4" x14ac:dyDescent="0.2">
      <c r="A103" s="143"/>
      <c r="B103" s="148" t="s">
        <v>653</v>
      </c>
      <c r="C103" s="149">
        <v>0</v>
      </c>
      <c r="D103" s="149">
        <v>0</v>
      </c>
    </row>
    <row r="104" spans="1:4" x14ac:dyDescent="0.2">
      <c r="A104" s="143"/>
      <c r="B104" s="148" t="s">
        <v>654</v>
      </c>
      <c r="C104" s="149">
        <v>0</v>
      </c>
      <c r="D104" s="149">
        <v>0</v>
      </c>
    </row>
    <row r="105" spans="1:4" x14ac:dyDescent="0.2">
      <c r="A105" s="143"/>
      <c r="B105" s="148" t="s">
        <v>655</v>
      </c>
      <c r="C105" s="149">
        <v>0</v>
      </c>
      <c r="D105" s="149">
        <v>0</v>
      </c>
    </row>
    <row r="106" spans="1:4" x14ac:dyDescent="0.2">
      <c r="A106" s="143"/>
      <c r="B106" s="150" t="s">
        <v>656</v>
      </c>
      <c r="C106" s="142">
        <f>+C107</f>
        <v>0</v>
      </c>
      <c r="D106" s="142">
        <f>+D107</f>
        <v>0</v>
      </c>
    </row>
    <row r="107" spans="1:4" x14ac:dyDescent="0.2">
      <c r="A107" s="140">
        <v>1270</v>
      </c>
      <c r="B107" s="141" t="s">
        <v>252</v>
      </c>
      <c r="C107" s="147">
        <f>+C108</f>
        <v>0</v>
      </c>
      <c r="D107" s="147">
        <f>+D108</f>
        <v>0</v>
      </c>
    </row>
    <row r="108" spans="1:4" x14ac:dyDescent="0.2">
      <c r="A108" s="143">
        <v>1273</v>
      </c>
      <c r="B108" s="144" t="s">
        <v>657</v>
      </c>
      <c r="C108" s="149">
        <v>0</v>
      </c>
      <c r="D108" s="149">
        <v>0</v>
      </c>
    </row>
    <row r="109" spans="1:4" x14ac:dyDescent="0.2">
      <c r="A109" s="143"/>
      <c r="B109" s="150" t="s">
        <v>658</v>
      </c>
      <c r="C109" s="142">
        <f>+C110+C112</f>
        <v>-1.36</v>
      </c>
      <c r="D109" s="142">
        <f>+D110+D112</f>
        <v>0</v>
      </c>
    </row>
    <row r="110" spans="1:4" x14ac:dyDescent="0.2">
      <c r="A110" s="140">
        <v>4300</v>
      </c>
      <c r="B110" s="146" t="s">
        <v>659</v>
      </c>
      <c r="C110" s="147">
        <f>+C111</f>
        <v>0</v>
      </c>
      <c r="D110" s="151">
        <f>+D111</f>
        <v>0</v>
      </c>
    </row>
    <row r="111" spans="1:4" x14ac:dyDescent="0.2">
      <c r="A111" s="143">
        <v>4399</v>
      </c>
      <c r="B111" s="148" t="s">
        <v>352</v>
      </c>
      <c r="C111" s="149">
        <v>0</v>
      </c>
      <c r="D111" s="149">
        <v>0</v>
      </c>
    </row>
    <row r="112" spans="1:4" x14ac:dyDescent="0.2">
      <c r="A112" s="41">
        <v>1120</v>
      </c>
      <c r="B112" s="127" t="s">
        <v>637</v>
      </c>
      <c r="C112" s="123">
        <f>SUM(C113:C121)</f>
        <v>-1.36</v>
      </c>
      <c r="D112" s="123">
        <f>SUM(D113:D121)</f>
        <v>0</v>
      </c>
    </row>
    <row r="113" spans="1:4" x14ac:dyDescent="0.2">
      <c r="A113" s="33">
        <v>1124</v>
      </c>
      <c r="B113" s="128" t="s">
        <v>638</v>
      </c>
      <c r="C113" s="129">
        <v>0</v>
      </c>
      <c r="D113" s="34">
        <v>0</v>
      </c>
    </row>
    <row r="114" spans="1:4" x14ac:dyDescent="0.2">
      <c r="A114" s="33">
        <v>1124</v>
      </c>
      <c r="B114" s="128" t="s">
        <v>639</v>
      </c>
      <c r="C114" s="129">
        <v>0</v>
      </c>
      <c r="D114" s="34">
        <v>0</v>
      </c>
    </row>
    <row r="115" spans="1:4" x14ac:dyDescent="0.2">
      <c r="A115" s="33">
        <v>1124</v>
      </c>
      <c r="B115" s="128" t="s">
        <v>640</v>
      </c>
      <c r="C115" s="129">
        <v>0</v>
      </c>
      <c r="D115" s="34">
        <v>0</v>
      </c>
    </row>
    <row r="116" spans="1:4" x14ac:dyDescent="0.2">
      <c r="A116" s="33">
        <v>1124</v>
      </c>
      <c r="B116" s="128" t="s">
        <v>641</v>
      </c>
      <c r="C116" s="129">
        <v>0</v>
      </c>
      <c r="D116" s="34">
        <v>0</v>
      </c>
    </row>
    <row r="117" spans="1:4" x14ac:dyDescent="0.2">
      <c r="A117" s="33">
        <v>1124</v>
      </c>
      <c r="B117" s="128" t="s">
        <v>642</v>
      </c>
      <c r="C117" s="34">
        <v>-1.36</v>
      </c>
      <c r="D117" s="34">
        <v>0</v>
      </c>
    </row>
    <row r="118" spans="1:4" x14ac:dyDescent="0.2">
      <c r="A118" s="33">
        <v>1124</v>
      </c>
      <c r="B118" s="128" t="s">
        <v>643</v>
      </c>
      <c r="C118" s="34">
        <v>0</v>
      </c>
      <c r="D118" s="34">
        <v>0</v>
      </c>
    </row>
    <row r="119" spans="1:4" x14ac:dyDescent="0.2">
      <c r="A119" s="33">
        <v>1122</v>
      </c>
      <c r="B119" s="128" t="s">
        <v>644</v>
      </c>
      <c r="C119" s="34">
        <v>0</v>
      </c>
      <c r="D119" s="34">
        <v>0</v>
      </c>
    </row>
    <row r="120" spans="1:4" x14ac:dyDescent="0.2">
      <c r="A120" s="33">
        <v>1122</v>
      </c>
      <c r="B120" s="128" t="s">
        <v>645</v>
      </c>
      <c r="C120" s="129">
        <v>0</v>
      </c>
      <c r="D120" s="34">
        <v>0</v>
      </c>
    </row>
    <row r="121" spans="1:4" x14ac:dyDescent="0.2">
      <c r="A121" s="33">
        <v>1122</v>
      </c>
      <c r="B121" s="128" t="s">
        <v>646</v>
      </c>
      <c r="C121" s="34">
        <v>0</v>
      </c>
      <c r="D121" s="34">
        <v>0</v>
      </c>
    </row>
    <row r="122" spans="1:4" x14ac:dyDescent="0.2">
      <c r="A122" s="33"/>
      <c r="B122" s="130" t="s">
        <v>647</v>
      </c>
      <c r="C122" s="123">
        <f>C47+C48+C100-C106-C109</f>
        <v>158138337.15000004</v>
      </c>
      <c r="D122" s="123">
        <f>D47+D48+D100-D106-D109</f>
        <v>58442950.710000001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149</v>
      </c>
    </row>
    <row r="7" spans="1:2" ht="14.1" customHeight="1" x14ac:dyDescent="0.2">
      <c r="B7" s="95" t="s">
        <v>150</v>
      </c>
    </row>
    <row r="8" spans="1:2" ht="14.1" customHeight="1" x14ac:dyDescent="0.2"/>
    <row r="9" spans="1:2" x14ac:dyDescent="0.2">
      <c r="A9" s="105" t="s">
        <v>29</v>
      </c>
      <c r="B9" s="97" t="s">
        <v>589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193</v>
      </c>
    </row>
    <row r="12" spans="1:2" ht="15" customHeight="1" x14ac:dyDescent="0.2"/>
    <row r="13" spans="1:2" x14ac:dyDescent="0.2">
      <c r="A13" s="105" t="s">
        <v>76</v>
      </c>
      <c r="B13" s="95" t="s">
        <v>590</v>
      </c>
    </row>
    <row r="14" spans="1:2" ht="15" customHeight="1" x14ac:dyDescent="0.2">
      <c r="B14" s="95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2019-02-13T21:19:08Z</cp:lastPrinted>
  <dcterms:created xsi:type="dcterms:W3CDTF">2012-12-11T20:36:24Z</dcterms:created>
  <dcterms:modified xsi:type="dcterms:W3CDTF">2024-01-23T17:07:42Z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