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Tesoreria\Documents\ANDREA\_Cuenta Pública\2022\4to Trimestre 2022\4° T SIRET  2022\"/>
    </mc:Choice>
  </mc:AlternateContent>
  <bookViews>
    <workbookView xWindow="-120" yWindow="-120" windowWidth="24240" windowHeight="13140"/>
  </bookViews>
  <sheets>
    <sheet name="IR" sheetId="5" r:id="rId1"/>
    <sheet name="Instructivo_IR" sheetId="8" r:id="rId2"/>
    <sheet name="Hoja1" sheetId="7" state="hidden" r:id="rId3"/>
  </sheets>
  <definedNames>
    <definedName name="_ftn1" localSheetId="0">IR!#REF!</definedName>
    <definedName name="_ftnref1" localSheetId="0">IR!#REF!</definedName>
    <definedName name="_xlnm.Print_Titles" localSheetId="0">IR!$2:$4</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S115" i="5" l="1"/>
  <c r="T87" i="5" l="1"/>
  <c r="S87" i="5"/>
  <c r="T86" i="5"/>
  <c r="S78" i="5"/>
  <c r="T77" i="5"/>
  <c r="S77" i="5"/>
  <c r="R71" i="5"/>
  <c r="S71" i="5" l="1"/>
  <c r="T71" i="5"/>
  <c r="V54" i="5"/>
  <c r="V53" i="5"/>
  <c r="T53" i="5" s="1"/>
  <c r="V52" i="5"/>
  <c r="T52" i="5" s="1"/>
  <c r="V51" i="5"/>
  <c r="T51" i="5" s="1"/>
  <c r="V50" i="5"/>
  <c r="T50" i="5" s="1"/>
  <c r="V47" i="5"/>
  <c r="V46" i="5"/>
  <c r="V45" i="5"/>
  <c r="T45" i="5"/>
  <c r="V44" i="5"/>
  <c r="V42" i="5"/>
  <c r="U42" i="5"/>
  <c r="T42" i="5"/>
  <c r="V41" i="5"/>
  <c r="T41" i="5"/>
  <c r="V40" i="5"/>
  <c r="U40" i="5"/>
  <c r="T40" i="5"/>
  <c r="V39" i="5"/>
  <c r="U39" i="5"/>
  <c r="T39" i="5"/>
  <c r="V38" i="5"/>
  <c r="T38" i="5"/>
</calcChain>
</file>

<file path=xl/comments1.xml><?xml version="1.0" encoding="utf-8"?>
<comments xmlns="http://schemas.openxmlformats.org/spreadsheetml/2006/main">
  <authors>
    <author>Tesos J Cama</author>
    <author>coor-ope</author>
  </authors>
  <commentList>
    <comment ref="E3" authorId="0" shapeId="0">
      <text>
        <r>
          <rPr>
            <b/>
            <sz val="9"/>
            <color indexed="81"/>
            <rFont val="Tahoma"/>
            <family val="2"/>
          </rPr>
          <t>Tesos J Cama:</t>
        </r>
        <r>
          <rPr>
            <sz val="9"/>
            <color indexed="81"/>
            <rFont val="Tahoma"/>
            <family val="2"/>
          </rPr>
          <t xml:space="preserve">
</t>
        </r>
      </text>
    </comment>
    <comment ref="R11" authorId="1" shapeId="0">
      <text>
        <r>
          <rPr>
            <b/>
            <sz val="9"/>
            <color indexed="81"/>
            <rFont val="Tahoma"/>
            <family val="2"/>
          </rPr>
          <t>coor-ope:</t>
        </r>
        <r>
          <rPr>
            <sz val="9"/>
            <color indexed="81"/>
            <rFont val="Tahoma"/>
            <family val="2"/>
          </rPr>
          <t xml:space="preserve">
</t>
        </r>
      </text>
    </comment>
    <comment ref="S11" authorId="1" shapeId="0">
      <text>
        <r>
          <rPr>
            <b/>
            <sz val="9"/>
            <color indexed="81"/>
            <rFont val="Tahoma"/>
            <family val="2"/>
          </rPr>
          <t>coor-ope:</t>
        </r>
        <r>
          <rPr>
            <sz val="9"/>
            <color indexed="81"/>
            <rFont val="Tahoma"/>
            <family val="2"/>
          </rPr>
          <t xml:space="preserve">
JUSTIFICACION, EXISTE CAMBIOS DE FIBRA OPTICA EN EL MUNICIPIO.</t>
        </r>
      </text>
    </comment>
    <comment ref="S12" authorId="1" shapeId="0">
      <text>
        <r>
          <rPr>
            <b/>
            <sz val="9"/>
            <color indexed="81"/>
            <rFont val="Tahoma"/>
            <family val="2"/>
          </rPr>
          <t>coor-ope:</t>
        </r>
        <r>
          <rPr>
            <sz val="9"/>
            <color indexed="81"/>
            <rFont val="Tahoma"/>
            <family val="2"/>
          </rPr>
          <t xml:space="preserve">
LA MAYORIA TOMO DOS CURSOS.</t>
        </r>
      </text>
    </comment>
    <comment ref="T12" authorId="1" shapeId="0">
      <text>
        <r>
          <rPr>
            <b/>
            <sz val="9"/>
            <color indexed="81"/>
            <rFont val="Tahoma"/>
            <family val="2"/>
          </rPr>
          <t>coor-ope:</t>
        </r>
        <r>
          <rPr>
            <sz val="9"/>
            <color indexed="81"/>
            <rFont val="Tahoma"/>
            <family val="2"/>
          </rPr>
          <t xml:space="preserve">
HUBO 50 BAJAS AL AÑO </t>
        </r>
      </text>
    </comment>
    <comment ref="T13" authorId="1" shapeId="0">
      <text>
        <r>
          <rPr>
            <b/>
            <sz val="9"/>
            <color indexed="81"/>
            <rFont val="Tahoma"/>
            <family val="2"/>
          </rPr>
          <t>coor-ope:</t>
        </r>
        <r>
          <rPr>
            <sz val="9"/>
            <color indexed="81"/>
            <rFont val="Tahoma"/>
            <family val="2"/>
          </rPr>
          <t xml:space="preserve">
SE REDUJO LA META POR PARTE DEL ESTADO A 6 REUNIONES ANUALES
</t>
        </r>
      </text>
    </comment>
  </commentList>
</comments>
</file>

<file path=xl/sharedStrings.xml><?xml version="1.0" encoding="utf-8"?>
<sst xmlns="http://schemas.openxmlformats.org/spreadsheetml/2006/main" count="2242" uniqueCount="774">
  <si>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</si>
  <si>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</si>
  <si>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</si>
  <si>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</si>
  <si>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</si>
  <si>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</si>
  <si>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</si>
  <si>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</si>
  <si>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</si>
  <si>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</si>
  <si>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</si>
  <si>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</si>
  <si>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</si>
  <si>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</si>
  <si>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</si>
  <si>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</si>
  <si>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</si>
  <si>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</si>
  <si>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</si>
  <si>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</si>
  <si>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</si>
  <si>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</si>
  <si>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</si>
  <si>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</si>
  <si>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</si>
  <si>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</si>
  <si>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</si>
  <si>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</si>
  <si>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</si>
  <si>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</si>
  <si>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</si>
  <si>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</si>
  <si>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</si>
  <si>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</si>
  <si>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</si>
  <si>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</si>
  <si>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</si>
  <si>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</si>
  <si>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</si>
  <si>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</si>
  <si>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</si>
  <si>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</si>
  <si>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</si>
  <si>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</si>
  <si>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</si>
  <si>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</si>
  <si>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</si>
  <si>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</si>
  <si>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</si>
  <si>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</si>
  <si>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</si>
  <si>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</si>
  <si>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</si>
  <si>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</si>
  <si>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</si>
  <si>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</si>
  <si>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</si>
  <si>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</si>
  <si>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</si>
  <si>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</si>
  <si>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</si>
  <si>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</si>
  <si>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</si>
  <si>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</si>
  <si>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</si>
  <si>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</si>
  <si>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</si>
  <si>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</si>
  <si>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</si>
  <si>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</si>
  <si>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</si>
  <si>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</si>
  <si>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</si>
  <si>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</si>
  <si>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</si>
  <si>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</si>
  <si>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</si>
  <si>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</si>
  <si>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</si>
  <si>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</si>
  <si>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</si>
  <si>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</si>
  <si>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</si>
  <si>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</si>
  <si>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</si>
  <si>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</si>
  <si>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MUNICIPIO DE CORTAZAR
INDICADORES DE RESULTADOS
DEL 1 DE ENERO AL 31 DE DICIEMBRE DE 2022.</t>
  </si>
  <si>
    <t>E</t>
  </si>
  <si>
    <t>E008</t>
  </si>
  <si>
    <t>SEGURIDAD PUBLICA</t>
  </si>
  <si>
    <t>1,7,3</t>
  </si>
  <si>
    <t>SI</t>
  </si>
  <si>
    <t>Desarrollar un cortazar seguro y en paz atraves de la implementacion de estrategias para la dismunución del robo a casa habitacion</t>
  </si>
  <si>
    <t xml:space="preserve">indice de robo  a casa habitación </t>
  </si>
  <si>
    <t>una decima porcentual /mayor</t>
  </si>
  <si>
    <t>numero de acciones realizadas/acciones programadas</t>
  </si>
  <si>
    <t>una décima  porcentual /menor  al año anterior ( 19 robos )</t>
  </si>
  <si>
    <t>0.1  % decima porcentual</t>
  </si>
  <si>
    <t>0.26% menor 19 robos anualmente según promedio( 2 ROBOS EN ESTE PRIMER TRIMESTRE ) Y 0 EN EL SEGUNDO SEMESTRE, 2 TERCER TRIMESTRE + 5 DEL CUARTO TRIMESTRE, LOGRANDO LA META 10 ROBOS MENOS QUE AÑO ANTERIOS = 0.1%  de la decima porcentual</t>
  </si>
  <si>
    <t>N/A</t>
  </si>
  <si>
    <t>PORCENTUAL</t>
  </si>
  <si>
    <t>SEGURIDAD PUBLICA CIUDADANA</t>
  </si>
  <si>
    <t xml:space="preserve">SEGURIDAD PUBLICA  </t>
  </si>
  <si>
    <t>PROPOSITO</t>
  </si>
  <si>
    <t>Bien Júridica afectado: Patrimonial del robo a casa habitacion</t>
  </si>
  <si>
    <t>implementacion de operativos dirigidos a la disminucuón del bien juridico afectado patrimonial: robo a casa habitacion con relacion a los implementacion de operativos para lograr la disminucuón de robo a casa habitacion del año anterior</t>
  </si>
  <si>
    <t>(A/B)*100</t>
  </si>
  <si>
    <t>CUMPLIMIENTO DE IMPLEMENTACION DE OPERATIVOS</t>
  </si>
  <si>
    <t>100 OPERATIVOS</t>
  </si>
  <si>
    <t>15.00% (15 1ER TRIMESTRE ) +30%( 30 SEGUNDO TRIMESTRE+ 92 EN TERCER TRIMESTRE+ 92 CUARTO TRIMESTRE</t>
  </si>
  <si>
    <t>229.00% (SUMA DE  EN PRIMER Y SEGUNDO TRIMESTRE   TERCER TRIMESTRE +CUARTO TRIMESTRE</t>
  </si>
  <si>
    <t>CUANTITATIVO Y PORCENTUAL</t>
  </si>
  <si>
    <t>ACTIVIDAD 1</t>
  </si>
  <si>
    <t>Disponibilidad de parque vehicular adecuado  en buenas condiciones.</t>
  </si>
  <si>
    <t>Porcentaje de unidades en condiciones de operar.</t>
  </si>
  <si>
    <t>NÚMERO DE UNIDADES EN CONDICIONES DE OPERAR</t>
  </si>
  <si>
    <t>100% DE UNIDADES EN CONDICIONES DE OPERAR.</t>
  </si>
  <si>
    <t>100% DE UNIDADES EN CONDICIONES DE OPERAR. 50 UNIDADES ) INCLUYENDO MOTOCICLETAS</t>
  </si>
  <si>
    <t xml:space="preserve"> ( 56.00% UNIDADES EN ACTIVO ) 28 UNIDADES FUNCIONANDO INCLUIDAS LAS MOTOCICLETAS</t>
  </si>
  <si>
    <t>PORCENTAJE UNIDADES</t>
  </si>
  <si>
    <t xml:space="preserve">SEGURIDAD PUBLICA </t>
  </si>
  <si>
    <t>ACTIVIDAD 2</t>
  </si>
  <si>
    <t>Ejecución de Programa de mantenimiento preventivo.</t>
  </si>
  <si>
    <t>Porcentaje de cumplimiento del programa de mantenimiento preventivo</t>
  </si>
  <si>
    <t>NÚMERO DE ACCIONES DE MANTENIMIENTO PREVENTIVO/ACCIONES PROGRAMADAS</t>
  </si>
  <si>
    <t>100% DE ACCIONES DE MANTENIMIENTO PREVENTIVO</t>
  </si>
  <si>
    <t>100% DE ACCIONES DE MANTENIMIENTO PREVENTIVO 200 MANTENIMIENTOS AL AÑO</t>
  </si>
  <si>
    <t>PORCENTAJE ACCIONES</t>
  </si>
  <si>
    <t>ACTIVIDAD 3</t>
  </si>
  <si>
    <t>Número de acciones de mantenimiento correctivo</t>
  </si>
  <si>
    <t>porcentaje de cumplimiento del programa de mantenimimiento correctivo</t>
  </si>
  <si>
    <t>NÚMERO DE ACCIONES DE MANTENIMIENTO CORRECTIVOTIVO/ACCIONES PROGRAMADAS AÑO ANTERIOR</t>
  </si>
  <si>
    <t>100% DE ACCIONES DE MANTENIMIENTO CORRECTIVO</t>
  </si>
  <si>
    <t>100% DE ACCIONES DE MANTENIMIENTCORRECTIVO  5 MANTENIMIENTOS</t>
  </si>
  <si>
    <t>06 MANTENIMIENTOS EN LOS 4 PERIODOS, TOTAL PERIODOS 120%</t>
  </si>
  <si>
    <t>Instalacion de botones e enlace ciudadano</t>
  </si>
  <si>
    <t>total de botones de enlace ciudadano/total de botones de enlace ciudadano año anterior</t>
  </si>
  <si>
    <t>COMPONENTE 1</t>
  </si>
  <si>
    <t>A/B*100</t>
  </si>
  <si>
    <t>Instalacion de botones de enlace ciudadano si son entregados los botones por parte del estado.</t>
  </si>
  <si>
    <t>85 BOTONES DE REMANENTES AÑO 2021</t>
  </si>
  <si>
    <t>100% ( 0% ) COLOCADOS EN PRIMER TRIMESTRE+ 19 COLOCADOS EN EL SEGUNDO TRIMESTRE + 0 EN EL TERCER TRIMESTRE Y 0 EN EL CUARTO</t>
  </si>
  <si>
    <t>22.00%  19 COLOCADOS EN ESTE PERIODO</t>
  </si>
  <si>
    <t>CUANTITATIVA Y PORCENTUAL</t>
  </si>
  <si>
    <t>COMPONENTE  2</t>
  </si>
  <si>
    <t>Capacitacion de profesionalizacion de meta anual de los elementos de seguridad publica finalizada</t>
  </si>
  <si>
    <t>indice de capacitación aplicada en oficial de seguridad pública/indice de capacitacion aplicada en oficial de seguridad publica según meta del año anterior</t>
  </si>
  <si>
    <t>Número de elementos capacitados</t>
  </si>
  <si>
    <t xml:space="preserve"> 98  (100%)  ELEMENTOS CAPACITADOS Y CON PERFIL ADECUADO</t>
  </si>
  <si>
    <t>13  ELEMENTOS CAPACITADOS Y CON PERFIL ADECUADO ( UNIDAD ESPECIALIZADA DE VICTIMAS ) Y SEGUNDO PERIDO +50 ELEMENTOS +5 ELEMENTOS TERCER PERIDO+ 28 ELEMENTOS CUARTO CUATRIMESTRE</t>
  </si>
  <si>
    <t>98%  ( 98 ELEMENTOS EN CAPACITACION , EN LOS CUATRO PERIODOS</t>
  </si>
  <si>
    <t>COMPONENETE 2</t>
  </si>
  <si>
    <t>Generacion de interes de las autoridades en profesionalizacion a los elementos de seguridad Pública</t>
  </si>
  <si>
    <t>total de sesiones del servicio profesional de carrera policical realizadas en relacion al total de reuniones ene el año anterior</t>
  </si>
  <si>
    <t>Asistencia de las autoridades a las sesiones del servicio profesional de carrera</t>
  </si>
  <si>
    <t>100% ( 6) sesiones )</t>
  </si>
  <si>
    <t>100% ( 6 ORDINARIAS ( 3 PRIMER TRIMESTRE Y 4 SEGUNDO TRIMESTRE + 0 DEL TERCER TRIMESTRE+0 EN CUARTO TRIMESTRE</t>
  </si>
  <si>
    <t>100% ( 7 REUNIONES )</t>
  </si>
  <si>
    <t>Ejecución de convenios de colaboración para la profesionalización con el Estado de Gto.</t>
  </si>
  <si>
    <t>Total de reuniones de trabajo del area interna y enlace realizadas en relación de reuniones de trabajo realizadas en el año anterior</t>
  </si>
  <si>
    <t>cumplimiento de requisitos y metas para la firma de convenios ( fondo estatal )</t>
  </si>
  <si>
    <t>100% ( 17 CUSOS) )CUMPLIMIENTO DE LA CAPACITACION</t>
  </si>
  <si>
    <t>17 CURSOS ANUALMENTE</t>
  </si>
  <si>
    <t>PRIMER TRIMESTRE 0, SEGUNDO TRIMESTRE 0, Y TERCER TRIMESTRE 3 CURSOS + 14  DEL CUARTO TRIMESTRE TOTAL DE LOS PERIODOS 17%</t>
  </si>
  <si>
    <t>COMPONENTE 3</t>
  </si>
  <si>
    <t>Protocolo de actualización de elementos de seguridad publica homologados.</t>
  </si>
  <si>
    <t>Total de evaluaciones al desempeño de elementos de seguridad pública realizadas con relacion al totoal de evaluaciones al desempeño de elementos de seguridad pública reaizadas en el año anterior.</t>
  </si>
  <si>
    <t>COMPONENETE 3</t>
  </si>
  <si>
    <t>cumplimiento del programa de profesionalización</t>
  </si>
  <si>
    <t>100% (39 ) evaluaciones</t>
  </si>
  <si>
    <t>13%  ( 5 )  EN EL PRIMER TRIMESTRE  Y 0 EN EL SEGUNDO TRIMESTRE ), 34 EN EL TERCER TRIMESTRE</t>
  </si>
  <si>
    <t>Aplicación de programas de proximidad Social</t>
  </si>
  <si>
    <t>total de programas aplicados a la prevención del delito con relación al total  de programas aplicados a la prevencion del delito en el año anterior.</t>
  </si>
  <si>
    <t xml:space="preserve">aplicación de programas de proximidad social </t>
  </si>
  <si>
    <t>1 PROGRAMA CON 10 SUBPROGRAMAS  100%</t>
  </si>
  <si>
    <t>100% (EN APLICACIÓN 10 PROGRAMAS )</t>
  </si>
  <si>
    <t>COMPONENTE 4</t>
  </si>
  <si>
    <t>Coordinacion interdepartamental implementado.</t>
  </si>
  <si>
    <t>total de reuniones implementadas con las autoridades del Municipio con relacion al total de reuniones implementadas con las autoridades del muicipio en el año anterior</t>
  </si>
  <si>
    <t>COMPONENETE 4</t>
  </si>
  <si>
    <t xml:space="preserve">Asistencia de las autoridades municipales. </t>
  </si>
  <si>
    <t>12 reuniones ( una al mes )  REUNIONES DE ZONA, Y REUNIONES DE 45 COMPROMISOS</t>
  </si>
  <si>
    <t>12 reuniones ( algunas virtuales ) 100%</t>
  </si>
  <si>
    <t>3 REUNIONES  1er- TRIM.+3 REUNIONES DEL 2° TRIM. +3 DEL 3er. TRIM. Y 3 DEL 4° TRIM.TOTAL  12 =100%</t>
  </si>
  <si>
    <t>Promocion para la participación de la ciudadanía</t>
  </si>
  <si>
    <t>Toral de actividades realizadas por el area de prevencion del delito en relacion al total de actividades realizadas por el area de prevencion del delito del año anterior</t>
  </si>
  <si>
    <t>NÚMERO DE PERSONAS BENEFICIADAS CON INFORMACION</t>
  </si>
  <si>
    <t>20,000 PERSONAS CON FORMACION EN PREVENCION DEL DELITO 100% DURANTE EL TRIENIO</t>
  </si>
  <si>
    <t>20,000 PERSONAS CON FORMACION EN PREVENCION DEL DELITO REPRESENTAN EL 100%</t>
  </si>
  <si>
    <t>3,000 PERSONAS PARA ESTE TRIMESTRE   15% 2,000 PERSONAS SEGUNDO TRIMESTRE +10% TOTAL 25% , TERCER TRIMESTRE  4,175.00, TOTAL DE LOS 4 PERIODOS. 45.87%</t>
  </si>
  <si>
    <t>CUANTITAVIVA</t>
  </si>
  <si>
    <t>E013</t>
  </si>
  <si>
    <t>PREVENCION Y SEGURIDAD VIAL</t>
  </si>
  <si>
    <t>TRANSITO Y TRANSPORTE.</t>
  </si>
  <si>
    <t>LA INCIDENCIA DE HECHOS DE TRANSITO EN EL MUNICIPIO DISMINUYE PERMANENTEMENTE.</t>
  </si>
  <si>
    <t>TASA DE VARIACION DE ACCIDENTES VIALES.</t>
  </si>
  <si>
    <t>((A/B-1)*100</t>
  </si>
  <si>
    <t>NÚMERO DE ACCIDENTES VIALES REGISTRADOS EL AÑO ACTUAL VS EL AÑO ANTERIOR</t>
  </si>
  <si>
    <t xml:space="preserve"> -3%  DE ACCIDENTES VIALES REGISTRADOS DE UN AÑO A OTRO.</t>
  </si>
  <si>
    <t>PORCENTAJE ACCIDENTES</t>
  </si>
  <si>
    <t>TRANSITO Y TRANSPORTE</t>
  </si>
  <si>
    <t xml:space="preserve">QUE LOS CIUDADANOS Y VISITANTES DEL MUNICIPIO RESPETEN LA NORMATIVIDAD ESTABLECIDA EN EL REGLAMENTO DE TRANSITO </t>
  </si>
  <si>
    <t>VARIACION EN EL NUMERO DE INFRACCIONES APLICADAS.</t>
  </si>
  <si>
    <t>((A/B)-1)*100</t>
  </si>
  <si>
    <t>NÚMERO DE INFRACCIONES APLICADAS EN AÑO ACTUAL VS AÑO ANTERIOR</t>
  </si>
  <si>
    <t xml:space="preserve"> -3% DE DISMINUCION EN EL NUMERO DE INFRACCIONES REALIZADAS DE UN AÑO A OTRO.</t>
  </si>
  <si>
    <t>PORCENTAJE INFRACCIONES</t>
  </si>
  <si>
    <t>ACTIVIDAD 1.1</t>
  </si>
  <si>
    <t>COLOCACIÓN DE SEÑALES VIALES VERTICALES Y HORIZONTALES EN LA ZONA URBANA Y SUBURBANA</t>
  </si>
  <si>
    <t>CANTIDAD DE SEÑALAMIENTOS INSTALADOS Y CONSERVADOS</t>
  </si>
  <si>
    <t xml:space="preserve">A  </t>
  </si>
  <si>
    <t>NÚMERO DE SEÑALAMIENTOS INSTALADOS Y CONSERVADOS</t>
  </si>
  <si>
    <t>20 SEÑALAMIENTOS INSTALADOS Y CONSERVADOS.</t>
  </si>
  <si>
    <t>20 SEÑALAMIENTOS REPUESTOS Y CONSERVADOS.</t>
  </si>
  <si>
    <t>PORCENTAJE SEÑALAMIENTOS</t>
  </si>
  <si>
    <t>PREVENCION Y SEGURIDAD VIAL.</t>
  </si>
  <si>
    <t>COMPONENTE 2</t>
  </si>
  <si>
    <t>DISEÑO, COORDINACION Y EJECUCIÓN  DE OPERATIVOS DE PREVENCIÓN DE ACCIDENTES</t>
  </si>
  <si>
    <t>CUMPLIMIENTO  DE OPERATIVOS VIALES DIVERSOS</t>
  </si>
  <si>
    <t>OPERATIVOS PROGRAMADOS Y REALIZADOS</t>
  </si>
  <si>
    <t>48 OPERATIVOS PROGRAMADOS Y REALIZADOS.</t>
  </si>
  <si>
    <t>OPERATIVOS</t>
  </si>
  <si>
    <t>ACTIVIDAD 2.1</t>
  </si>
  <si>
    <t xml:space="preserve"> PLATICAS DE EDUCACION VIAL IMPARTIDAS A LA CIUDADANIA</t>
  </si>
  <si>
    <t>CANTIDAD DE PERSONAS CAPACITADAS SOBREEL CONOCIMIENTO DE LAS NORMATIVAS DE TRANSITO</t>
  </si>
  <si>
    <t>ACTIVIDAD 1.2</t>
  </si>
  <si>
    <t>TOTAL DE PLATICAS EN EL AÑO ACTUAL VS  EL AÑO ANTERIOR</t>
  </si>
  <si>
    <t>3% DE PLATICAS VIALES  DE UN AÑO A OTRO.</t>
  </si>
  <si>
    <t>PLATICAS</t>
  </si>
  <si>
    <t>E026</t>
  </si>
  <si>
    <t>CONTROL DE LA GESTION PUBLICA MUNICIPAL</t>
  </si>
  <si>
    <t>1,3,4</t>
  </si>
  <si>
    <t>CONTRALORIA  MUNICIPAL</t>
  </si>
  <si>
    <t xml:space="preserve">SI </t>
  </si>
  <si>
    <t xml:space="preserve">FIN </t>
  </si>
  <si>
    <t>CONTRIBUIR Y  COADYUVAR AL ADECUADO DESARROLLO DE LA ADMINISTRACIÓN PÚBLICA MUNICIPAL.</t>
  </si>
  <si>
    <t>DISMINUCION DEL NUMERO DE OBSERVACIONES EN EL EJERCICIO DEL RECURSO PUBLICO</t>
  </si>
  <si>
    <t>TOTAL DE OBSERVACIONES EN EL AÑO ACTUAL</t>
  </si>
  <si>
    <t xml:space="preserve"> -10%  DISMINUCION DEL NUMERO DE OBSERVACIONES EN EL EJERCICIO DEL RECURSO PUBLICO.</t>
  </si>
  <si>
    <t>PORCENTAJE OBSERVACIONES</t>
  </si>
  <si>
    <t>CONTRALORIA MUNICIPAL</t>
  </si>
  <si>
    <t>EL MUNICIPIO IMPLEMENTA  ACCIONES PREVENTIVAS, ASI COMO CORRECTIVAS EN MATERIA DE CONTROL INTERNO. GESTIÓN MUNICIPAL CON DESARROLLO ADMINISTRATIVO, EN ARAS DE EFICIENTAR LA TRANSPARENCIA ADEMAS DE LA RENDICIÓN DE CUENTAS DE LA ADMINISTRACIÓN PÚBLICA MUNICIPAL</t>
  </si>
  <si>
    <t>PORCENTAJE DE PROCEDIMIENTOS DE CONTROL INTERNO IMPLEMENTADOS</t>
  </si>
  <si>
    <t>NUMERO DE PROCEDIMIENTOS IMPLEMENTADOS</t>
  </si>
  <si>
    <t>100% PROCEDIMIENTOS DE CONTROL INTERNO IMPLEMENTADOS</t>
  </si>
  <si>
    <t xml:space="preserve">PORCENTAJE  </t>
  </si>
  <si>
    <t>COMPONETE 1</t>
  </si>
  <si>
    <t>SE IMPULSA LA PARTICIPACIÓN SOCIAL, QUEJAS, DENUNCIAS, CON RESOLUCION.</t>
  </si>
  <si>
    <t>INDICE DE QUEJAS CON RESOLUCION</t>
  </si>
  <si>
    <t>NUMERO DE QUEJAS CON RESOLUCION</t>
  </si>
  <si>
    <t>100% ÍNDICE DE QUEJAS CON RESOLUCIÓN</t>
  </si>
  <si>
    <t>PORCENTAJE</t>
  </si>
  <si>
    <t>ATENCIÓN Y SEGUIMIENTO A QUEJAS Y DENUNCIAS</t>
  </si>
  <si>
    <t>GRADO DE PARTICIPACION CIUDADANA</t>
  </si>
  <si>
    <t>TOTAL DE QUEJAS CON RESOLUCION EN AÑO ACTUAL VS QUEJAS AÑO ANTERIOR</t>
  </si>
  <si>
    <t>100% GRADO DE PARTICIPACIÓN CIUDADANA</t>
  </si>
  <si>
    <t>RECEPCIÓN, REGISTRO, CONTROL, ANÁLISIS CON LA VERIFICACIÓN DE LA INFORMACIÓN PATRIMONIAL DE LOS SERVIDORES PÚBLICOS MUNICIPALES OBLIGADOS A DECLARAR, CONFORME A LA LEGISLACIÓN APLICABLE.</t>
  </si>
  <si>
    <t>PORCENTAJE  DE SERVIDORES PUBLICOS QUE REALIZARON SU DECLARACION PATRIMONIAL</t>
  </si>
  <si>
    <t>NUMERO DE SERVIDORES PUBLICOS QUE REALIZARON SU DECLARACION VS TOTAL SERVIDORES PUBLICOS OBLIGADOS A DECLARAR</t>
  </si>
  <si>
    <t>100%  DE SERVIDORES PUBLICOS  QUE REALIZARON SU DECLARACION PATRIMONIAL.</t>
  </si>
  <si>
    <t>CALENDARIO DONDE SE ESTABLECEN LAS FECHAS EN LAS CUALES LOS SERVIDORES PÚBLICOS OBLIGADOS A DECLARAR, DEBERAN PRESENTARLA DE ACUERDO A LA LEGISLACION APLICABLE</t>
  </si>
  <si>
    <t>PORCENTAJE DE DECLARACIONES PATRIMONIALES RECIBIDAS EN TIEMPO</t>
  </si>
  <si>
    <t>NUMERO DE DECLARACIONES PATRIMONIALES RECIBIDAS EN TIEMPO ACORDE CON LAS DISPOSICIONES VS TOTAL DE DECLARACIONES</t>
  </si>
  <si>
    <t>100%  DECLARACIONES PATRIMONIALES RECIBIDAS EN TIEMPO.</t>
  </si>
  <si>
    <t>SUPERVISIÓN FÍSICA, ADEMAS DE  DOCUMENTAL DE LAS OBRAS PÚBLICAS DEL MUNICIPIO .</t>
  </si>
  <si>
    <t>NUMERO DE OBRAS SUPERVISADAS</t>
  </si>
  <si>
    <t>A</t>
  </si>
  <si>
    <t>NUMERO DE OBRAS SUPERVISADAS DURANTE EL AÑO ACTUAL</t>
  </si>
  <si>
    <t xml:space="preserve"> OBRAS SUPERVISADAS DURANTE EL AÑO</t>
  </si>
  <si>
    <t>OBRAS SUPERVISADAS DURANTE EL AÑO</t>
  </si>
  <si>
    <t>OBRAS</t>
  </si>
  <si>
    <t>ACTIVIDAD 3.1</t>
  </si>
  <si>
    <t>REVISION Y VIGILANCIA FÍSICA DURANTE EL PROCESO DE EJECUCION HASTA SU ENTREGA, DE  LAS OBRAS CONTRATADAS POR EL MUNICIPIO, EJECUTADAS.</t>
  </si>
  <si>
    <t>PORCENTAJE DE OBSERVACIONES EMITIDAS Y SOLVENTADAS.</t>
  </si>
  <si>
    <t>NUMERO DE OBSERVACIONES SOLVENTADAS</t>
  </si>
  <si>
    <t>100% OBSERVACIONES EMITIDAS Y SOLVENTADAS.</t>
  </si>
  <si>
    <t>REALIZAR  VISITAS Y AUDITORIAS PERIODICAS A LAS DEPENDENCIAS Y ENTIDADES DE LA ADMINISTRACION PUBLICA MUNICIPAL</t>
  </si>
  <si>
    <t>NUMERO DE VISITAS Y AUDITORIAS REALIZADAS</t>
  </si>
  <si>
    <t>NUMERO DE VISITAS Y AUDITORIAS REALIZADAS DURANTE EL AÑO ACTUAL</t>
  </si>
  <si>
    <t>60 VISITAS Y 10 AUDITORIAS RALIZADAS DURANTE EL AÑO</t>
  </si>
  <si>
    <t>VISITAS Y AUDITORIAS RALIZADAS DURANTE EL AÑO</t>
  </si>
  <si>
    <t>VISITAS Y AUDITORIAS</t>
  </si>
  <si>
    <t>ACTIVIDAD 4.1</t>
  </si>
  <si>
    <t>REVISION Y VIGILANCIA DEL DESARROLLO ADMINISTRTIVO DE LAS DEPENDENCIAS Y ENTIDADES DE LA ADMINISTRACION PUBLICA</t>
  </si>
  <si>
    <t>NUMERO DE OBSEVACIONES SOLVENTADAS</t>
  </si>
  <si>
    <t>E072</t>
  </si>
  <si>
    <t>SERVICIOS PUBLICOS MUNICIPALES 2022</t>
  </si>
  <si>
    <t>2,2,6</t>
  </si>
  <si>
    <t>SERVICIOS MUNICIPALES</t>
  </si>
  <si>
    <t>CONTRIBUIR A ELEVAR LA CALIDAD DE VIDA DE LOS HABITANTES DEL MUNICIPIO DE CORTAZAR, ADMINISTRANDO ESTRATEGIAS PARA EL FUNCIONAMIENTO EFICIENTE DE LOS SERVICIOS PÚBLICOS</t>
  </si>
  <si>
    <t>PORCENTAJE DE SATISFACCION GENERAL CON RESPECTO DE LOS SERVICIOS MUNICIPALES.</t>
  </si>
  <si>
    <t>NÚMERO DE CIUDADANOS QUE EXPRESARON SATISFACCIÓN CON LOS SERVICIOS MUNICIPALES OTORGADOS VS TOTAL DE CIUDADANOS ENCUESTADOS</t>
  </si>
  <si>
    <t>80% DE LOS CIUDADANOS QUE EXPRESARON SATISFACCION CON LOS SERVICIOS MUNICIPALES RECIBIDOS.</t>
  </si>
  <si>
    <t>(58/63)*100</t>
  </si>
  <si>
    <t>LA  INCIDENCIA DE QUEJAS POR PARTE DE LA CIUDADANÍA  DEL INSUFICIENTE SERVICIO PUBLICO MUNICIPAL DISMINUYÓ.</t>
  </si>
  <si>
    <t>PORCENTAJE DE DISMINUCION DE QUEJAS RESPECTO AL AÑO ANTERIOR.</t>
  </si>
  <si>
    <t>TOTAL DE QUEJAS POR PARTE DE LA CIUDADANÍA REGISTRADAS EN EL AÑO  VS AÑO ANTERIOR</t>
  </si>
  <si>
    <t>50% DISMINUCION DE QUEJAS RESPECTO AL AÑO ANTERIOR</t>
  </si>
  <si>
    <t>-50% DISMINUCION DE QUEJAS RESPECTO AL AÑO ANTERIOR</t>
  </si>
  <si>
    <t xml:space="preserve"> SERVICIO DE ALUMBRADO PUBLICO EFICIENTIZADO</t>
  </si>
  <si>
    <t>PORCENTAJE DE SERVICIOS DE MANTENIMIENTO EN ALUMBRADO</t>
  </si>
  <si>
    <t>TOTAL DE SERVICIOS DE MANTENIMIENTO  EN ALUMBRADO DURANTE EL AÑO / TOTAL DE SERVICIOS DE MANTENIMIENTO  EN ALUMBRADO DURANTE EL AÑO PASADO *100</t>
  </si>
  <si>
    <t>25% DE MEJORA EN SERVICIOS DE ALUMBRADO</t>
  </si>
  <si>
    <t>REDUCCIÓN DE ROBO DE CABLE Y AFECTACIÓN A LUMINARIAS</t>
  </si>
  <si>
    <t>REPORTES DE ROBO DE CABLE Y AFECTACION A LUMINARIAS EN EL AÑO.</t>
  </si>
  <si>
    <t>TOTAL DE REPORTES DE ROBO DE CABLE Y AFECTACIÓN A LUMINARIAS EN EL AÑO</t>
  </si>
  <si>
    <t>5% DE DISMINUCION EN REPORTES DE ROBO DE CABLE</t>
  </si>
  <si>
    <t>-5% DE DISMINUCION EN REPORTES DE ROBO DE CABLE</t>
  </si>
  <si>
    <t xml:space="preserve">IMPLEMENTACION DEL NUEVO PROGRAMA DE MANTENIMIENTO PREVENTIVO A LUMINARIAS EN EL MUNICIPIO </t>
  </si>
  <si>
    <t>TOTAL DE LUMINARIAS SUSTITUIDAS Y REPARADAS EN EL AÑO</t>
  </si>
  <si>
    <t>10% INCREMENTO EN SUSTITUCION Y REPARACION DE LUMINARIAS EN EL AÑO</t>
  </si>
  <si>
    <t>ACTIVIDAD 1.3</t>
  </si>
  <si>
    <t>PLANEACION Y EJECUCION DE PROYECTOS DE LUMINARIAS EN CALLES REHABILITADAS O CREADAS</t>
  </si>
  <si>
    <t>TOTAL DE PROYECTOS REALIZADOS DURANTE EL AÑO</t>
  </si>
  <si>
    <t>DE PROYECTOS REALIZADOS / TOTAL DE PROYECTOS PLANEADOS *100</t>
  </si>
  <si>
    <t>PROYECTOS REALIZADOS</t>
  </si>
  <si>
    <t>NUMERO</t>
  </si>
  <si>
    <t>PROGRAMA DE MONITOREO DE LUMINARIAS EJECUTADO</t>
  </si>
  <si>
    <t>TOTAL DE INSPECCIONES DE LUMINARIAS EN CABECERA MUNICIPAL REALIZADOS</t>
  </si>
  <si>
    <t>70% DE INSPECCIONES DE LUMINARIAS EN CABECERA MUNICIPAL</t>
  </si>
  <si>
    <t xml:space="preserve">GESTIÓN ANTE AUTORIDADES DE NUEVO  PERSONAL OPERATIVO DE LA DIRECCIÓN </t>
  </si>
  <si>
    <t>TOTAL PERSONAL OPERATIVO EN LA DIRECCION EN EL AÑO</t>
  </si>
  <si>
    <t>TOTAL PERSONAL OPERATIVO EN LA DIRECCIÓN EN EL AÑO</t>
  </si>
  <si>
    <t>5% INCREMENTO DE PERSONAL OPERATIVO</t>
  </si>
  <si>
    <t>ACTIVIDAD 2.2</t>
  </si>
  <si>
    <t>IMPLEMENTACION DE PROGRAMAS DE CAPACITACIÓN AL PERSONAL DEL ÁREA</t>
  </si>
  <si>
    <t>TOTAL DE CAPACITACINES HACIA EL PERSONAL DEL ÁREA</t>
  </si>
  <si>
    <t>100% DE PERSONAL CAPACITADO</t>
  </si>
  <si>
    <t>LA CIUDADANÍA PARTICIPA ACTIVAMENTE EN EL CUIDADO DE LA CIUDAD EN LIMPIEZA</t>
  </si>
  <si>
    <t>PORCENTAJE DE DISMINUCION DE REPORTES DE QUEJAS EN EL AÑO</t>
  </si>
  <si>
    <t>TOTAL DE REPORTES DE QUEJAS EN EL AÑO</t>
  </si>
  <si>
    <t>5% DISMINUCION DE QUEJAS EN EL AÑO</t>
  </si>
  <si>
    <t>-5% DISMINUCION DE QUEJAS EN EL AÑO</t>
  </si>
  <si>
    <t>GESTIÓN PARA EL MEJORAMIENTO DE UNIDADES  Y EN BUEN ESTADO PARA RECOLECCIÓN DE BASURA</t>
  </si>
  <si>
    <t>PORCENTAJE DE GESTIONES REALIZADAS EN CABILDO EXITOSAS</t>
  </si>
  <si>
    <t>TOTAL DE GESTIONES REALIZADAS EN CABILDO EXITOSAS</t>
  </si>
  <si>
    <t>20% DE GESTIONES EN CABILDO EXITOSAS</t>
  </si>
  <si>
    <t>ACTIVIDAD 3.2</t>
  </si>
  <si>
    <t>PROGRAMA DE COORDINACIÓN Y EJECUCIÓN DE ACCIONES DE LIMPIEZA DEL PERSONAL DEL ÁREA</t>
  </si>
  <si>
    <t>INCREMENTO DE NUEVOS GRUPOS DE TRABAJO EN EL ÁREA</t>
  </si>
  <si>
    <t>TOTAL DE NUEVOS GRUPOS DE TRABAJO EN EL ÁREA</t>
  </si>
  <si>
    <t>50% INCREMENTO DE GRUPOS DE TRABAJO EN EL AREA</t>
  </si>
  <si>
    <t>ASEGURAR LA DISPONIBILIDAD DE ESPACIOS PARA INHUMACIONES REQUERIDAS.</t>
  </si>
  <si>
    <t>INDICE DE DISPONIBILIDAD DE ESPACIOS</t>
  </si>
  <si>
    <t>NUMERO DE ESPACIOS REQUERIDOS</t>
  </si>
  <si>
    <t>20% DE ESPACIOS REQUERIDOS</t>
  </si>
  <si>
    <t>ACTUALIZAR REGISTROS Y ESPACIOS Y PAGOS PARA REGULARIZAR EL PAGO DE REFRENDOS.</t>
  </si>
  <si>
    <t>PORCENTAJE DE ESPACIOS CON PAGOS REGULARIZADOS</t>
  </si>
  <si>
    <t>NUMERO DE ESPACIOS CON REFRENDO REGULARIZADO</t>
  </si>
  <si>
    <t>75% DE ESPACIOS CON REFRENDO REGULARIZADO</t>
  </si>
  <si>
    <t>ACTIVIDAD 4.2</t>
  </si>
  <si>
    <t>FOMENTAR LA CREMACIÓN.</t>
  </si>
  <si>
    <t>PORCENTAJE DE PERSONAS CREMADAS / PERSONAS FALLECIDAS</t>
  </si>
  <si>
    <t>PORCENTAJE DE PERSONAS CREMADAS</t>
  </si>
  <si>
    <t>9% DE PERSONAS CREMADAS</t>
  </si>
  <si>
    <t>ACTIVIDAD 4.3</t>
  </si>
  <si>
    <t>PERSONAS FALLECIDAS TRASLADADAS PARA SER INHUMADAS EN OTROS MUNICIPIOS.</t>
  </si>
  <si>
    <t>PORCENTAJE DE TRASLADOS PERSONAS FALLECIDAS.</t>
  </si>
  <si>
    <t>PORCENTAJE DE PERSONAS TRASLADADAS</t>
  </si>
  <si>
    <t>5% DE PERSONAS FALLECIDAS TRASLADADAS</t>
  </si>
  <si>
    <t>COMPONENTE 5</t>
  </si>
  <si>
    <t>MANTENIMIENTO DE AREAS VERDES, PARQUES INCLUYENDO JARDINES IMPLEMENTADO.</t>
  </si>
  <si>
    <t>PORCENTAJE DE ACCIONES DE MANTENIMIENTO EN ÁERAS VERDES Y PARQUES REALIZADAS</t>
  </si>
  <si>
    <t>TOTAL DE ACCIONES DE MANTENIMIENTO EN ÁERAS VERDES Y PARQUES REALIZADAS</t>
  </si>
  <si>
    <t>90% DE ACCIONES DE MANTENIMIENTO EN AREAS VERDES Y PARQUES REALIZADAS</t>
  </si>
  <si>
    <t>ACTIVIDAD 5.1</t>
  </si>
  <si>
    <t xml:space="preserve"> GESTIÓN PARA EL MEJOR USO DE HERRAMIENTAS Y MATERIAL</t>
  </si>
  <si>
    <t>TOTAL DE NUEVO EQUIPO DE APOYO PARA PARQUES Y JARDINES EN EL AÑO</t>
  </si>
  <si>
    <t>(A)</t>
  </si>
  <si>
    <t>10% INCREMENTO DE NUEVO EQUIPO DE APOYO PARA PARQUES Y JARDINES</t>
  </si>
  <si>
    <t>E001</t>
  </si>
  <si>
    <t>COORDINAR LAS ACCIONES DEL HONORABLE AYUNTAMIENTO.</t>
  </si>
  <si>
    <t>1,1,1</t>
  </si>
  <si>
    <t>SECRETARIA DEL AYUNTAMIENTO.</t>
  </si>
  <si>
    <t>CONTRIBUIR AL ESTADO DE DERECHO Y BUEN GOBIERNO EN EL MUNICIPIO</t>
  </si>
  <si>
    <t>BUEN GOBIERNO (EFICACIA EN LA IMPLEMENTACION DE ACUERDOS).</t>
  </si>
  <si>
    <t>A/B</t>
  </si>
  <si>
    <t>TIEMPO DE RESPUESTA APEGADO A DERECHO EN BASE A  REGLAMENTOS, LEYES Y ACUERDOS EMITIDOS E IMPLEMENTADOS POR EL H. AYUNTAMIENTO EN UN  PLAZO MÁXIMO DE 10 DÍAS</t>
  </si>
  <si>
    <t>10 DIAS TIEMPO MAXIMO DE RESPUESTA.</t>
  </si>
  <si>
    <t>DIAS</t>
  </si>
  <si>
    <t>LOS HABITANTES DEL MUNICIPIO SE BENEFICIAN DE LA APLICACIÓN DE LA NORMATIVIDAD MUNICIPAL ASI COMO  DE LOS MECANISMOS JURÍDICOS PARA EL LOGRO DE SUS OBJETIVOS.</t>
  </si>
  <si>
    <t>SUMATORIA DE REGLAMENTOS Y DISPOSICIONES VIGENTES Y ACTUALIZADOS.</t>
  </si>
  <si>
    <t>SUMATORIA DE REGLAMENTOS VIGENTES.</t>
  </si>
  <si>
    <t>10 REGLAMENTOS VIGENTES</t>
  </si>
  <si>
    <t>REGLAMENTOS</t>
  </si>
  <si>
    <t>COORDINAR LAS ACCIONES DEL HONORABLE AYUNTAMIENTO</t>
  </si>
  <si>
    <t>SECRETARIA DEL AYUNTAMIENTO</t>
  </si>
  <si>
    <t>SESIONES DE AYUNTAMIENTO CONDUCIDAS EN LOS TÉRMINOS DE LA LEY ORGÁNICA MUNICIPAL  CON SU REGLAMENTO INTERIOR</t>
  </si>
  <si>
    <t>SUMATORIA ANUAL DE SESIONES DEL H. AYUNTAMIENTO</t>
  </si>
  <si>
    <t>ACTAS ELABORADAS Y APROBADAS</t>
  </si>
  <si>
    <t>100% DE ACTAS ELABORADAS Y APROBADAS Y SESIONES REALIZADAS.</t>
  </si>
  <si>
    <t>ACTAS</t>
  </si>
  <si>
    <t>SESIONES DE AYUNTAMIENTO CONVOCADAS DURANTE EL AÑO.</t>
  </si>
  <si>
    <t>TOTAL DE SESIONES CONVOCADAS DEL H. AYUNTAMIENTO</t>
  </si>
  <si>
    <t>CONOCER EL NUMERO DE CONVOCATORIAS REALIZADAS</t>
  </si>
  <si>
    <t>24 CONVOCATORIAS ORDINARIAS AL AÑO.</t>
  </si>
  <si>
    <t>CONVOCATORIAS</t>
  </si>
  <si>
    <t>SECRETARIA DE AYUNTAMIENTO</t>
  </si>
  <si>
    <t>APLICAR LA NORMATIVA MUNICIPAL  ATENDIENDO  LAS NECESIDADES SOCIALES, GARANTIZANDO LA TRANSPARENCIA.</t>
  </si>
  <si>
    <t>EFICIENCIA EN LA GESTION DE RESPUESTA A LA CIUDADANIA</t>
  </si>
  <si>
    <t>CONOCER EL NUMERO DE OFICIOS ELABORADOS</t>
  </si>
  <si>
    <t>100% DE OFICIOS RECIBIDOS Y TURNADOS.</t>
  </si>
  <si>
    <t>OFICIOS</t>
  </si>
  <si>
    <t xml:space="preserve">EXPEDIR LAS CONTESTACIONES Y DOCUMENTOS CORRESPONDIENTES DENTRO DE UN TÉRMINO DE  10 DÍAS. </t>
  </si>
  <si>
    <t>TASA DE VARIACION EN LA EMISION DE CONSTANCIAS Y CERTIFICACIONES</t>
  </si>
  <si>
    <t>CONOCER LA DIFERENCIA DE LAS CONSTANCIAS EXPEDIDAS</t>
  </si>
  <si>
    <t>-1% DE VARIACION  EN CONSTANCIAS EXPEDIDAS DE UN AÑO A OTRO</t>
  </si>
  <si>
    <t>CONSTANCIAS</t>
  </si>
  <si>
    <t>E084</t>
  </si>
  <si>
    <t>MERCADO PUBLICO EFICIENTE</t>
  </si>
  <si>
    <t>MERCADO PUBLICO MUNICIPAL</t>
  </si>
  <si>
    <t xml:space="preserve">CONTRIBUIR AL DESARROLLO DEL COMERCIO EN EL MUNICIPIO PONIENDO A DISPOSICIÓN MERCADOS CON ESPACIOS Y SERVICIOS ADECUADOS A COMERCIANTES Y COMPRADORES. </t>
  </si>
  <si>
    <t>PORCENTAJE DE SATISFACCIÓN DE LOS USUARIOS.</t>
  </si>
  <si>
    <t xml:space="preserve">NUMERO DE USUARIOS ENCUESTADOS QUE EXPRESARON SATISFACCIÓN CON EL SERVICIO RECIBIDO </t>
  </si>
  <si>
    <t>70% DE USUARIOS ENCUESTADOS QUE EXPRESARON SATISFACCIÓN CON EL SERVICIO RECIBIDO</t>
  </si>
  <si>
    <t>LOS COMERCIANTES,  COMPRADORES ADEMAS DE LOS  USUARIOS DE LOS MERCADOS PÚBLICOS DISPONEN DE ESPACIOS CON SERVICIOS ADECUADOS PARA EL DESARROLLO DE SUS ACTIVIDADES.</t>
  </si>
  <si>
    <t>DISPOSICIONES ADMINISTRATIVAS Y REGLAMENTOS VIGENTES</t>
  </si>
  <si>
    <t>REGLAMENTO DE DISPOSICIONES ACTUALIZADO</t>
  </si>
  <si>
    <t>1 REGLAMENTO Y DISPOSICIONES ADMINISTRATIVAS ACTUALIZADA</t>
  </si>
  <si>
    <t>REGLAMENTO</t>
  </si>
  <si>
    <t>LOS COMERCIANTES  ASI COMO LOS CLIENTES CUENTAN CON MERCADO, INCLUIDOS  SERVICIOS ADECUADOS.</t>
  </si>
  <si>
    <t>PORCENTAJE DE ESPACIOS OCUPADOS.</t>
  </si>
  <si>
    <t>NÚMERO DE ESPACIOS OCUPADOS EN EL PERIODO DE ENERO A JUNIO 2021</t>
  </si>
  <si>
    <t>90%  DE ESPACIOS OCUPADOS EN EL PERIODO</t>
  </si>
  <si>
    <t>FORTALECIMIENTO DE LA HACIENDA PUBLICA MUNICIPAL</t>
  </si>
  <si>
    <t>INDICE DE VARIACION EN EL MONTO DE LA RECAUDACION.</t>
  </si>
  <si>
    <t>INGRESOS RECAUDADOS EN EL AÑO 2022 COMPARARADOS CON LO RECAUDADO EN EL 2021</t>
  </si>
  <si>
    <t>INCREMENTO DEL 4%</t>
  </si>
  <si>
    <t>ACTUALIZAR LA NOMENCLATURA DE LOS LOCALES EN LOS MERCADOS PÚBLICOS MUNICIPALES, CON LA FINALIDAD DE GUARDAR UN ORDEN DE LOCALES AL INTERIOR DE ESTOS.</t>
  </si>
  <si>
    <t>PORCENTAJE DE LOCALES REGULARIZADOS</t>
  </si>
  <si>
    <t xml:space="preserve">CANTIDAD DE LOCALES REGULARIZADOS </t>
  </si>
  <si>
    <t>99.5%  DE LOCALES REGULARIZADOS.</t>
  </si>
  <si>
    <t>E0030</t>
  </si>
  <si>
    <t>PREVENCION Y SUPERVISION DEL CUIDADO DEL MEDIO AMBIENTE</t>
  </si>
  <si>
    <t>2.1.6</t>
  </si>
  <si>
    <t>JEFATURA DE MEDIO AMBIENTE</t>
  </si>
  <si>
    <t>SI.</t>
  </si>
  <si>
    <t>FIN.</t>
  </si>
  <si>
    <t>MEJORA EN  LA CALIDAD DE VIDA DE LOS CORTAZARENCES MEDIANTE LA  APLICACIÓN DE LA NORMATIVIDAD VIGENTE, ASI COMO CUIDAR EL BIENESTAR ANIMAL Y REDUCIR LOS ALTOS INDICES DE CONTAMINACION DEL AIRE Y SUELO EN EL MUNICIPIO DE CORTAZAR GTO.</t>
  </si>
  <si>
    <t xml:space="preserve">PROGRAMA DE MEDIO AMBIENTE </t>
  </si>
  <si>
    <t>(( MEJORA EN  LA CALIDAD DE VIDA DE LOS CORTAZARENCES MEDIANTE LA  APLICACIÓN DE LA NORMATIVIDAD VIGENTE Y REDUCIR LOS ALTOS INDICES DE CONTAMINACION DEL AIRE Y SUELO EN EL MUNICIPIO DE CORTAZAR GTO DEL AÑO ANTERIOR ) /( MEJORA EN  LA CALIDAD DE VIDA DE LOS CORTAZARENCES MEDIANTE LA  APLICACIÓN DE LA NORMATIVIDAD VIGENTE Y REDUCIR LOS ALTOS INDICES DE CONTAMINACION DEL AIRE Y SUELO EN EL MUNICIPIO DE CORTAZAR GTO DEL AÑO VIGENTE)*100</t>
  </si>
  <si>
    <t>MEJORAR LA CALIDAD DE VIDA DE LOS CORTAZARENCES MEDIANTE LA  APLICACIÓN DE LA NORMATIVIDAD VIGENTE Y REDUCIR LOS ALTOS INDICES DE CONTAMINACION DEL AIRE Y SUELO EN EL MUNICIPIO DE CORTAZAR GTO.</t>
  </si>
  <si>
    <t xml:space="preserve"> MEJORA EN  LA CALIDAD DE VIDA DE LOS CORTAZARENCES MEDIANTE LA  APLICACIÓN DE LA NORMATIVIDAD VIGENTE Y REDUCIR LOS ALTOS INDICES DE CONTAMINACION DEL AIRE Y SUELO EN EL MUNICIPIO DE CORTAZAR GTO DEL AÑO ANTERIOR</t>
  </si>
  <si>
    <t>MEJORA EN  LA CALIDAD DE VIDA DE LOS CORTAZARENCES MEDIANTE LA  APLICACIÓN DE LA NORMATIVIDAD VIGENTE Y REDUCIR LOS ALTOS INDICES DE CONTAMINACION DEL AIRE Y SUELO EN EL MUNICIPIO DE CORTAZAR GTO. AÑO VIGENTE)*100</t>
  </si>
  <si>
    <t>PROPOSITO.</t>
  </si>
  <si>
    <t>PROPORCIONAR  TRAMITES Y SERVICIOS DE CALIDAD AL CUIDADANO AUMENTO DE LA CALIDAD DE VIDA DE LOS CORTAZARENCES POR LA APLICACIÓN DE LA NORMATIVA VIGENTE Y EL  ORDENAMIENTO DE TERRITORIO Y MEDIO AMBIENTE</t>
  </si>
  <si>
    <t xml:space="preserve">TRAMITES Y SERVICIOS </t>
  </si>
  <si>
    <t>((PROPORCIONAR  TRAMITES Y SERVICIOS DE CALIDAD AL CUIDADANO  DEL AÑO ANTERIOR  ) /(PROPORCIONAR  TRAMITES Y SERVICIOS DE CALIDAD AL CUIDADANO DEL AÑO VIGENTE )*100</t>
  </si>
  <si>
    <t xml:space="preserve"> REALIZCION DE TRAMITES Y SERVICIOS </t>
  </si>
  <si>
    <t>PROPORCIONAR  TRAMITES Y SERVICIOS DE CALIDAD AL CUIDADANO  DEL AÑO ANTERIOR</t>
  </si>
  <si>
    <t>(PROPORCIONAR  TRAMITES Y SERVICIOS DE CALIDAD AL CUIDADANO DEL AÑO VIGENTE )*100</t>
  </si>
  <si>
    <t>INSPECCIONES DE TRAMITES</t>
  </si>
  <si>
    <t>COMPONENTE (1)</t>
  </si>
  <si>
    <t>MANTENIMIENTO A LOS ARBOLES Y DISMINUCION DE AREAS VERDES EN EL MUNICIPIO.</t>
  </si>
  <si>
    <t>REPORTE DE TALA  Y PODA DE ÁRBOLES DURANTE EL AÑO ACTUAL /REPORTE DE TALA  Y PODA DE ÁRBOLES DURANTE EL AÑO ANTERIOR) -1 *100</t>
  </si>
  <si>
    <t>Solicitudes de tala  y poda</t>
  </si>
  <si>
    <t>REPORTE DE TALA  Y PODA DE ÁRBOLES DURANTE EL AÑO ACTUAL</t>
  </si>
  <si>
    <t xml:space="preserve">
(REPORTE DE TALA  Y PODA DE ÁRBOLES DURANTE EL AÑO ANTERIOR) -1 *100
</t>
  </si>
  <si>
    <t>INPECCIONES DE PERMISOS DE TALAS Y PODAS</t>
  </si>
  <si>
    <t>E0031</t>
  </si>
  <si>
    <t>2.1.7</t>
  </si>
  <si>
    <t>ACTIVIDAD (1.1)</t>
  </si>
  <si>
    <t>PERMISOS PARA TALA DE ARBOLES</t>
  </si>
  <si>
    <t xml:space="preserve">PERMISOS DE TALA  AUTORIZADOS </t>
  </si>
  <si>
    <t>(PERMISOS PARA TALA DE ARBOLES DURANTE EL AÑO ACTUAL/PERMISOS PARA TALA DE ARBOLES DURANTE EL AÑO ANTERIOR ) -1 *100</t>
  </si>
  <si>
    <t>Reporte de tala</t>
  </si>
  <si>
    <t>PERMISOS PARA TALA DE ARBOLES DURANTE EL AÑO ACTUAL</t>
  </si>
  <si>
    <t>PERMISOS PARA TALA DE ARBOLES DURANTE EL AÑO ANTERIOR ) -1 *100</t>
  </si>
  <si>
    <t>INPECCIONES DE PERMISOS DE TALAS</t>
  </si>
  <si>
    <t>ACTIVIDAD (1.2)</t>
  </si>
  <si>
    <t>PERMISO PARA PODA DE ARBOLES</t>
  </si>
  <si>
    <t>PERMISO DE PODA  AUTORIZADOS</t>
  </si>
  <si>
    <t>(PERMISOS PARA PODA DE ARBOLES DURANTE EL AÑO ACTUAL/PERMISOS PARA PODA DE ARBOLES DURANTE EL AÑO ANTERIOR ) -1 *100</t>
  </si>
  <si>
    <t>Reporte de Poda</t>
  </si>
  <si>
    <t>PERMISOS PARA PODA DE ARBOLES DURANTE EL AÑO ACTUAL</t>
  </si>
  <si>
    <t>PERMISOS PARA PODA DE ARBOLES DURANTE EL AÑO ANTERIOR ) -1 *100</t>
  </si>
  <si>
    <t>INPECCIONES DE PERMISOS DE  PODAS</t>
  </si>
  <si>
    <t>COMPONENTE (2)</t>
  </si>
  <si>
    <t>ELABORACION DE PERMISOS EN MATERIA AMBIENTAL</t>
  </si>
  <si>
    <t>PERMISOS EN MATERIA AMBIENTAL</t>
  </si>
  <si>
    <t>(ELABORACIÓN DE PERMISOS DE MATERIA AMBIENTAL DE MEDIANO Y ALTO IMPACTO DURANTE EL AÑO ACTUAL / ELABORACIÓN DE PERMISOS DE MATERIA AMBIENTAL DE MEDIANO Y ALTO IMPACTO DEL AÑO ANTERIOR)*100</t>
  </si>
  <si>
    <t>SOLICITUDES  DE PERMISOS EN MATERIA AMBIENTAL</t>
  </si>
  <si>
    <t>ELABORACIÓN DE PERMISOS DE MATERIA AMBIENTAL DE MEDIANO Y ALTO IMPACTO DURANTE EL AÑO ACTUAL</t>
  </si>
  <si>
    <t>ELABORACIÓN DE PERMISOS DE MATERIA AMBIENTAL DE MEDIANO Y ALTO IMPACTO DEL AÑO ANTERIOR)*100</t>
  </si>
  <si>
    <t xml:space="preserve">INSPECCIONES DE PERMISOS EN MATERIA EMBIENTAL </t>
  </si>
  <si>
    <t>COMPONENTE (3)</t>
  </si>
  <si>
    <t>CUIDADO, PROTECCION Y PRESERVACUION DE ANP CERRO DE CULIACAN Y LA GAVIA</t>
  </si>
  <si>
    <t>CUIDADO, PROTECCION  DEL ANP CERRO DE CULIACAN Y LA GAVIA</t>
  </si>
  <si>
    <t xml:space="preserve">(Suma de los tramites para el cuidado, proteccion y preservacion de ANP cerro de culiacan y la gavia del año actual/(suma de los tramites para el cuidado, proteccion y preservacion de ANP cerro de culiacan y la gavia del año anterior)*100 </t>
  </si>
  <si>
    <t>ACCIONES DE PROTECCION  DEL ANP CERRO DE CULIACAN Y LA GAVIA</t>
  </si>
  <si>
    <t>SUMA DE LOS TRÁMITES PARA EL CUIDADO, PROTECCIÓN Y PRESERVACIÓN DE ANP CERRO DE CULIACÁN Y LA GAVIA DEL AÑO ACTUAL</t>
  </si>
  <si>
    <t>(SUMA DE LOS TRÁMITES PARA EL CUIDADO, PROTECCIÓN Y PRESERVACIÓN DE ANP CERRO DE CULIACÁN Y LA GAVIA DEL AÑO ANTERIOR)*100</t>
  </si>
  <si>
    <t xml:space="preserve">PORCENTUAL </t>
  </si>
  <si>
    <t>ACTIVIDAD (3.1)</t>
  </si>
  <si>
    <t xml:space="preserve">BITACORA SEMANAL DE ACTIVIDADES  </t>
  </si>
  <si>
    <t>(BITACORA SEMANAL DE ACTIVIDADES DEL AÑO ACTUAL/ BITACORA SEMANAL DE ACTIVIDADES DEL AÑO ANTERIOR)*100</t>
  </si>
  <si>
    <t xml:space="preserve">REALIZACION DE BITACORA SEMANAL DE ACTIVIDADES  </t>
  </si>
  <si>
    <t>CANTIDAD DE ESPACIOS Y EQUIPO EN EL AÑO</t>
  </si>
  <si>
    <t>CANTIDAD DE ESPACIOS Y EQUIPO EN EL AÑO ANTERIOR)*100</t>
  </si>
  <si>
    <t xml:space="preserve">BITACORAS DE ACTIVIADES </t>
  </si>
  <si>
    <t>ACTIVIDAD (3.2)</t>
  </si>
  <si>
    <t>REGISTRO DE VISITANTES</t>
  </si>
  <si>
    <t>(REGISTRO DE VISITANTES DEL AÑO ACTUAL/ REGISTRO DE VISITANTES DEL AÑO ANTERIOR)*100</t>
  </si>
  <si>
    <t>REALIZACION DE REGISTRO DE VISITANTES</t>
  </si>
  <si>
    <t>REGISTRO DE VISITANTES DEL AÑO ACTUAL</t>
  </si>
  <si>
    <t>( REGISTRO DE VISITANTES DEL AÑO ANTERIOR)*100</t>
  </si>
  <si>
    <t>HOJAS DE REGISTRO</t>
  </si>
  <si>
    <t>ACTIVIDAD (3.3)</t>
  </si>
  <si>
    <t xml:space="preserve">
CAMPAÑAS DE REFORESTACIÓN 
</t>
  </si>
  <si>
    <t>CAMPAÑAS DE REFORESTACIÓN DEL AÑO ACTUAL / CAMPAÑAS DE REFORESTACIÓN DEL AÑO ANTERIOR)*100</t>
  </si>
  <si>
    <t xml:space="preserve">REALIZACION DE 
CAMPAÑAS DE REFORESTACIÓN </t>
  </si>
  <si>
    <t>CAMPAÑAS DE REFORESTACIÓN DEL AÑO ACTUAL</t>
  </si>
  <si>
    <t>CAMPAÑAS DE REFORESTACIÓN DEL AÑO ANTERIOR)*100</t>
  </si>
  <si>
    <t xml:space="preserve">ARBOLES </t>
  </si>
  <si>
    <t>ACTIVIDAD (3.4)</t>
  </si>
  <si>
    <t>DONACION DE ABOLES</t>
  </si>
  <si>
    <t>(DONACION DE ABOLES DEL AÑO ACTUAL/ DONACION DE ABOLES DEL AÑO ANTERIOR)*100</t>
  </si>
  <si>
    <t>REALIZACION DE DONACION DE ABOLES</t>
  </si>
  <si>
    <t>DONACION DE ABOLES DEL AÑO ACTUAL</t>
  </si>
  <si>
    <t>(DONACION DE ABOLES DEL AÑO ANTERIOR)*100</t>
  </si>
  <si>
    <t>CAMPAÑAS</t>
  </si>
  <si>
    <t>ACTIVIDAD (3.5)</t>
  </si>
  <si>
    <t>DENUNCIAS DE ILICITOS AMBIENTALES</t>
  </si>
  <si>
    <t>(DENUNCIAS DE ILICITOS AMBIENTALES DEL AÑO ACTUAL/ DENUNCIAS DE ILICITOS AMBIENTALES DEL AÑO ANTERIOR)-1*100</t>
  </si>
  <si>
    <t>REALIZACION DE DENUNCIAS DE ILICITOS AMBIENTALES</t>
  </si>
  <si>
    <t>DENUNCIAS DE ILICITOS AMBIENTALES DEL AÑO ACTUAL</t>
  </si>
  <si>
    <t>( DENUNCIAS DE ILICITOS AMBIENTALES DEL AÑO ANTERIOR)-1*100</t>
  </si>
  <si>
    <t>INSPECCIONES DE ILICITOS</t>
  </si>
  <si>
    <t>COMPONENTE (4)</t>
  </si>
  <si>
    <t>VERIFICACION DE REGULARIZACION DE BANCOS DE MATERIALES PÉTREOS</t>
  </si>
  <si>
    <t>BANCOS DE MATERIALES PÉTREOS</t>
  </si>
  <si>
    <t>(Verificacion de regularizacion de bancos de materiales petreos del año actual/ Verificacion de regularizacion de bancos de materiales petreos del año anterior)*100</t>
  </si>
  <si>
    <t>VERIFICACIÓN DE REGULARIZACIÓN DE BANCOS DE MATERIALES PÉTREOS DEL AÑO ACTUAL</t>
  </si>
  <si>
    <t>VERIFICACIÓN DE REGULARIZACIÓN DE BANCOS DE MATERIALES PÉTREOS DEL AÑO ANTERIOR)*100</t>
  </si>
  <si>
    <t>BANCOS REGULARIZADOS</t>
  </si>
  <si>
    <t>COMPONENTE (5)</t>
  </si>
  <si>
    <t>CONCIENTIZACION Y CAPACITACION DE LA PROBLEMÁTICA AMBIENTAL EN EL MUNICIPIO</t>
  </si>
  <si>
    <t>(Concientizacion de la problemática ambiental en el municipio del año actual/ Concientizacion de la problemática ambiental en el municipio del año anterior)*100</t>
  </si>
  <si>
    <t>REALIZACION DE CAPACITACION DE LA PROBLEMÁTICA AMBIENTAL</t>
  </si>
  <si>
    <t>Concientizacion de la problemática ambiental en el municipio del año actual</t>
  </si>
  <si>
    <t>(Concientizacion de la problemática ambiental en el municipio del año anterior)*100</t>
  </si>
  <si>
    <t>ACTIVIDAD (5.1)</t>
  </si>
  <si>
    <t>PLATICAS EN ESCUELAS, INSTITUCION PUBLICAS, POBLACION ABIERTA</t>
  </si>
  <si>
    <t>(PLATICAS EN ESCUELAS, INSTITUCION PUBLICAS, POBLACION ABIERTA DEL AÑO ACTUAL/ PLATICAS EN ESCUELAS, INSTITUCION PUBLICAS, POBLACION ABIERTA DEL AÑO ANTERIOR)*100</t>
  </si>
  <si>
    <t>REALIZACION PLATICAS EN ESCUELAS, INSTITUCION PUBLICAS, POBLACION ABIERTA</t>
  </si>
  <si>
    <t>(PLATICAS EN ESCUELAS, INSTITUCION PUBLICAS, POBLACION ABIERTA DEL AÑO ACTUAL)</t>
  </si>
  <si>
    <t>( PLATICAS EN ESCUELAS, INSTITUCION PUBLICAS, POBLACION ABIERTA DEL AÑO ANTERIOR)*100</t>
  </si>
  <si>
    <t xml:space="preserve">CAMPAÑAS DE CONCIENTIZACION </t>
  </si>
  <si>
    <t>COMPONENTE (6)</t>
  </si>
  <si>
    <t>DETERIORO DE LA CALLIDAD DEL AIRE</t>
  </si>
  <si>
    <t>(Deterioro de la calidad del aire del año actual/ deterioro de la calidad del aire del año anterior)-1*100</t>
  </si>
  <si>
    <t xml:space="preserve"> Medicion de particulas volatiles en el Municipio.</t>
  </si>
  <si>
    <t>(Deterioro de la calidad del aire del año actual)</t>
  </si>
  <si>
    <t>( Deterioro de la calidad del aire del año anterior)-1*100</t>
  </si>
  <si>
    <t>ACTIVIDAD (6.1)</t>
  </si>
  <si>
    <t>VERIFICACION DE REGULARIZACION DE PERMISOS DE OPERACIÓN PARA LADRILLERAS</t>
  </si>
  <si>
    <t>(Verificacion de regularizacion de permisos para ladrilleras del año actual/ verificacion de regularizacion de permisos de operación para ladrilleras del año anterior)*100</t>
  </si>
  <si>
    <t>Verificacion de regularizacion de permisos para ladrilleras</t>
  </si>
  <si>
    <t>(Verificacion de regularizacion de permisos para ladrilleras del año actual)</t>
  </si>
  <si>
    <t>(Verificacion de regularizacion de permisos de operación para ladrilleras del año anterior)*100</t>
  </si>
  <si>
    <t xml:space="preserve">REGULAR LAS LADRILLERAS </t>
  </si>
  <si>
    <t>ACTIVIDAD (6.2)</t>
  </si>
  <si>
    <t xml:space="preserve">ATENCION DE REPORTES DE QUEMA </t>
  </si>
  <si>
    <t>(ATENCION DE REPORTES DE QUEMA DEL AÑO ACTUAL/ ATENCION DE REPORTES DE QUEMA DEL AÑO ANTERIOR)-1*100</t>
  </si>
  <si>
    <t>ATENCION DE REPORTES DE QUEMA</t>
  </si>
  <si>
    <t>(ATENCION DE REPORTES DE QUEMA DEL AÑO ACTUAL)</t>
  </si>
  <si>
    <t>(ATENCION DE REPORTES DE QUEMA DEL AÑO ANTERIOR)-1*100</t>
  </si>
  <si>
    <t xml:space="preserve">REPORTES  DE QUEMAS </t>
  </si>
  <si>
    <t>E022</t>
  </si>
  <si>
    <t>CORTAZAR REGULARIZADO</t>
  </si>
  <si>
    <t>1,5,2</t>
  </si>
  <si>
    <t>DIRECCION DE FISCALIZACION</t>
  </si>
  <si>
    <t xml:space="preserve">PROMOVER UN ALTO CONTROL DE LOS ESTABLECIMIENTOS CON VENTA DE ALCOHOL </t>
  </si>
  <si>
    <t>APLICACIÓN DE EL REGLAMENTO</t>
  </si>
  <si>
    <t>APLICACIÓN DEL REGLAMENTO</t>
  </si>
  <si>
    <t xml:space="preserve">BITACORAS </t>
  </si>
  <si>
    <t>EL CUMPLIMIENTO DE LA NORMATIVA MUNICIPAL Y ESTATAL EN ESTABLECIMIENTOS QUE VENDEN BEBIDAS ALCOHOLICAS EN EL MUNICIPIO, AUMENTO</t>
  </si>
  <si>
    <t>CUMPLIMIENTO DE LA NORMATIVA MPAL EN LOS ESTABLECIMIENTOS</t>
  </si>
  <si>
    <t>(TOTAL DE CUMPLIMIENTO DE LA NORMATIVA MPAL.EN LOS ESTABLECIMIENTOS/TOTAL DE CUMPLIMIENTOSESPERADOS)*100</t>
  </si>
  <si>
    <t>VISITAS DE INSPECCION</t>
  </si>
  <si>
    <t>LOS ESTABLECIMIENTOS EXCEDEN SUS HORARIOS PREVIAMENTE AUTORIZADO</t>
  </si>
  <si>
    <t>HORAS EXTRAS</t>
  </si>
  <si>
    <t>ESTABLECIMIENTOS QUE PAGAN SUS HORAS CON ANTICIPACION EL AÑO/TOTAL DE ESTABLECIMIENTOS QUE PAGAN SUS HORAS CON ANTICIPACION EN EL AÑO ANTERIOR)-1*100</t>
  </si>
  <si>
    <t>OFICIO DE SATEG</t>
  </si>
  <si>
    <t>VERIFICACION DE LOS CIERRES DE LOS ESTABLECIMIENTOS</t>
  </si>
  <si>
    <t>VERIFICACIONES DE CIERRES</t>
  </si>
  <si>
    <t>(TOTAL DE VERIFICACIONS DE CIERRE EN EL AÑO/TOTAL DE VERIFICACIONES EN EL AÑO ANTERIOR)-1*100</t>
  </si>
  <si>
    <t>INFORME DE CIERRES</t>
  </si>
  <si>
    <t>COMPLETA COORDINACION CON DEPENDENCIAS INVOLUCRADAS</t>
  </si>
  <si>
    <t xml:space="preserve"> SOLICITUDES DE APOYO </t>
  </si>
  <si>
    <t>(TOTAL DE SOLICITUDES DE APOYO RECIBIDAS/TOTAL DE SOLICITUDES DE APOYO ESPERADAS)*100</t>
  </si>
  <si>
    <t>SOLICITUDES ATENDIDAS</t>
  </si>
  <si>
    <t xml:space="preserve">ATENCION A QUEJAS Y REPORTES DE LA CIUDADANIA </t>
  </si>
  <si>
    <t>REPORTES ATENDIDAS</t>
  </si>
  <si>
    <t>TOTAL REPORTES ATENDIDAS /REPORTES DE QUEJAS DURANTE EL AÑO)*100</t>
  </si>
  <si>
    <t>FOLIOS ATENCION CIUDADANA Y SISTEMA 911</t>
  </si>
  <si>
    <t xml:space="preserve">CAPACITACION A LOS PROPIETARIOS DE ESTABLECIMIENTOS </t>
  </si>
  <si>
    <t>CAPACITACIONES BRINDADAS A ESTABLECIMIENTOS</t>
  </si>
  <si>
    <t>(TOTAL DE CAPACITACIONES BRINDADAS A ESTABLECIMIENTOS/TOTAL DE CAPACITACIONES PROGRAMADAS EN EL AÑO)*100</t>
  </si>
  <si>
    <t>MINUTAS</t>
  </si>
  <si>
    <t xml:space="preserve">CONOCIMIENTO DE LOS REGLAMENTOS A PROPIETARIOS DE ESTABLECIMIENTOS </t>
  </si>
  <si>
    <t>ENTREGA DE REGLAMENTOS  A ESTABLECIMIENTO</t>
  </si>
  <si>
    <t>A/B-1*100</t>
  </si>
  <si>
    <t xml:space="preserve">(TOTAL DE ENTREGA DE REGLAMENTO A ESTABLECIMIENTOS REALIZADO/TOTAL DE ENTREGA DE REGLAMENTOS A ESTABLECIMIENTOS PROGRAMADAS EN EL AÑO)*100 </t>
  </si>
  <si>
    <t>LOS PROPIETARIOS SE ENCUENTRAN APEGADOS AL REGLAMENTO</t>
  </si>
  <si>
    <t>PERMISO PARA VENTA DE ALCOHOL</t>
  </si>
  <si>
    <t>ESTALECIMIENTO CON PERMISO PARA VENTA DE ALCOHOL/TOTAL DE ESTABLECIMIENTOS QUE CUENTAN CON PERMISO EN EL AÑO ANTERIOR)-1*100</t>
  </si>
  <si>
    <t>CONSTANCIAS DE FACTIBILIDAD</t>
  </si>
  <si>
    <t xml:space="preserve">APLICACIO DE LOS HORARIOS ESTABLECIDOS EN SU GIRO DE LICENCIA </t>
  </si>
  <si>
    <t>SANCIONES APLICADAS POR EXCEDER LOS HORARIOS</t>
  </si>
  <si>
    <t>(SANCIONES APLICADAS POR EXCEDER LOS HORARIOS DURANTE EL AÑO/SANCIONESAPLICADAS POR EXCEDER LOS HORARIOS EL AÑO ANTERIOR)-1*100</t>
  </si>
  <si>
    <t>INFRACCIONES</t>
  </si>
  <si>
    <t xml:space="preserve">CUMPLIMIENTO DE LOS REGLAMENTOS </t>
  </si>
  <si>
    <t>SANCIONES APLICADAS</t>
  </si>
  <si>
    <t>SANCIONES APLICADAS DURANTE EL AÑO/SANCIONES APLICADAS EL AÑO ANTERIOR)-1*100</t>
  </si>
  <si>
    <t>FOLIO DE INFRACCIONES POR INCUMPLIMIENTO DEL REGLAMENTO</t>
  </si>
  <si>
    <t>REGLAMENTO ACTUALIZADO</t>
  </si>
  <si>
    <t>REGLAMENTO OPTIMIZADO</t>
  </si>
  <si>
    <t xml:space="preserve">IMPLEMENTACION DE COORDINACION INTERDEPARTAMENTAL </t>
  </si>
  <si>
    <t>REUNIONES REALIZADAS CON DEPARTAMENTOS</t>
  </si>
  <si>
    <t>REUNIONES REALIZADAS CON DEPARTAMENTOS/REUNIONES REALIZADAS CON DEPARTAMENTOS PROGRAMADOS)100</t>
  </si>
  <si>
    <t>ACTAS DE REUNIONES</t>
  </si>
  <si>
    <t>PROMOCION PARA LA PARTICIPACION DE LA CIUDADANIA</t>
  </si>
  <si>
    <t>INVESTIGACIONES REFERENTE A LAS OPINIONES Y SUGERENCIAS AL DESEMPEÑO DEL DEPARTAMENTO</t>
  </si>
  <si>
    <t>INVESTIGACIONES REFERENTE A LAS OPINIONES Y SUGERENCIAS DEL DESEMPEÑO DEL DEPARTAMENTO/INVESTIGACIONES DE REFERENTE AL AÑO ANTERIOR)-1*100</t>
  </si>
  <si>
    <t>INVESTIGACIONES</t>
  </si>
  <si>
    <t>COMPLETO INTERES DE LAS AUTORIDADES MUNICIPALES</t>
  </si>
  <si>
    <t>REUNIONES REALIZADAS DEPARTAMENTOS/REUNIONES REALIZADAS CON DEPARTAMENTOS PROGRAMADAS)*100</t>
  </si>
  <si>
    <t>E039</t>
  </si>
  <si>
    <t>DESARROLLO SOCIAL CON SENTIDO HUMANO</t>
  </si>
  <si>
    <t>2,7,1</t>
  </si>
  <si>
    <t>DIRECCION DE DESARROLLO SOCIAL</t>
  </si>
  <si>
    <t>Mejorar la calidad de vida de los habitantes, mejorando la infraestructura básica y calidad  de espacios de la vivienda</t>
  </si>
  <si>
    <t>CONEVAL</t>
  </si>
  <si>
    <t>((A / B) - 1) * 100</t>
  </si>
  <si>
    <t xml:space="preserve">Disminución en los puntos porcentuales </t>
  </si>
  <si>
    <t xml:space="preserve">Una decima porcentual mayor </t>
  </si>
  <si>
    <t>Hacinamiento en la cabecera municipal en espacios de la vivienda</t>
  </si>
  <si>
    <t xml:space="preserve">Indicadores de carencias sociales (CONEVAL) </t>
  </si>
  <si>
    <t>Acciones en materia de vivienda realizadas en el año/ acciones de vivienda año anterior/*100</t>
  </si>
  <si>
    <t>100 % VARIACION EN EL NUMERO DE BENEFICIARIOS TOTALES DE LOS PROGRAMAS DEL MUNICIPIO</t>
  </si>
  <si>
    <t>Implementación de Programas de apoyos o grupos vulnerables y zonas ZAP del municipio</t>
  </si>
  <si>
    <t xml:space="preserve">Informe trimestral SEDESHU en materia de vivienda de Cortázar Gto. </t>
  </si>
  <si>
    <t>Programas de vivienda en ZAP, aplicados/ total de programas planeados en ZAP /*100</t>
  </si>
  <si>
    <t xml:space="preserve"> Implementación de programas de apoyo (Techo Lámina, Techo Losa, Piso, Cuarto, Calentador Solar, Estufa Ecológica, Colonia a Color y Becas Escolares)</t>
  </si>
  <si>
    <t>Informe trimestral de SEDESHU Y BIENESTAR</t>
  </si>
  <si>
    <t>Total de apoyos otorgados/ Total de apoyos solicitados / *100</t>
  </si>
  <si>
    <t>Capacitación al personal de la dirección</t>
  </si>
  <si>
    <t xml:space="preserve">Informes de oficialía mayor sobre capacitaciones realizadas </t>
  </si>
  <si>
    <t>Total de talleres implementados/total de talleres programados / *100</t>
  </si>
  <si>
    <t>80%  DE PERSONAS CAPACITADAS DE MANERA SATISFACTORIA</t>
  </si>
  <si>
    <t>Difusión de información de programas sociales del municipio en la dirección</t>
  </si>
  <si>
    <t xml:space="preserve">Informe de comunicación social del municipio </t>
  </si>
  <si>
    <t>Total de acciones de promoción /programados / *100</t>
  </si>
  <si>
    <t>100% NOTAS  PUBLICADOS  EN LOS DISTINTOS MEDIOS DE COMUNICACIÓN  POSITIVAS  SOBRE EL MUNICIPIO</t>
  </si>
  <si>
    <t>Implementación de nuevos métodos de comunicación interdepartamental</t>
  </si>
  <si>
    <t xml:space="preserve">Informe de SEDESHU referente al seguimiento de puesta en marcha de apoyos a grupos vulnerables </t>
  </si>
  <si>
    <t>Total de logros obtenidos /Total de reuniones realizadas/ *100</t>
  </si>
  <si>
    <t xml:space="preserve">100% TOTAL DE REUNIONES POSITIVAS </t>
  </si>
  <si>
    <t xml:space="preserve">Implementación de programas de pavimentación en Cabecera Municipal </t>
  </si>
  <si>
    <t>Reporte de actividades informados por el supervisor de la obra</t>
  </si>
  <si>
    <t>Total de calles pavimentadas realizadas/ Total de calles pavimentadas planeadas *100</t>
  </si>
  <si>
    <t>100% PROGRAMAS DE PAVIMENTACION EN CABECERA MUNICIPAL</t>
  </si>
  <si>
    <t>Difusión al solicitar  información de los programas sociales del municipio.</t>
  </si>
  <si>
    <t>100% DE DIFUCION DE PROGRAMAS SOCIALES</t>
  </si>
  <si>
    <t xml:space="preserve"> implementación de programas de drenaje en la cabecera municipal</t>
  </si>
  <si>
    <t>Total de colonias realizadas/ total de colonias planeadas *100</t>
  </si>
  <si>
    <t xml:space="preserve">100% DE DRENAJE COMPLETOS EN LA CABECERA MUNICIPAL </t>
  </si>
  <si>
    <t>Total de acciones de promoción /programados  *100</t>
  </si>
  <si>
    <t>E0006</t>
  </si>
  <si>
    <t>CONTROL PRESUPUESTAL Y EJERCICIO DEL GASTO</t>
  </si>
  <si>
    <t>1.5.2</t>
  </si>
  <si>
    <t>TESORERIA MUNICIPAL</t>
  </si>
  <si>
    <t>Contribuir al incremento de la inversión pública mediante finanzas públicas sanas y garantizando la disponibilidad permanente de recursos para la prestación de servicios públicos y programas sociales para la población del municipio de Cortazar.</t>
  </si>
  <si>
    <t>Porcentaje de Recursos destinados a la inversión pública para la prestación de servicios públicos y programas sociales del total de los recursos de la Hacienda Pública Municipal.</t>
  </si>
  <si>
    <t>(Recursos destinados a inversión pública y programas prioritarios / Recursos Totales)*100</t>
  </si>
  <si>
    <t>Mayor o igual a 60%</t>
  </si>
  <si>
    <t>La Hacienda Pública Municipal  de Cortazar se  fortaleció financieramente.</t>
  </si>
  <si>
    <t>Tasa de variación porcentual de los ingresos propios recaudados del año anterior en relación a lo ingresos propios recaudados en el año actual.</t>
  </si>
  <si>
    <t>((Ingresos propios del año vigente / Ingresos propios del año anterior)-1)*100</t>
  </si>
  <si>
    <t>Mayor o igual a 10%</t>
  </si>
  <si>
    <t>Normas tributarias creadas y actualizadas.</t>
  </si>
  <si>
    <t>Porcentaje de normas tributarias creadas y actualizadas por la Administración Municipal.</t>
  </si>
  <si>
    <t>(Total de Iniciativas de normas fiscales aprobadas por el Ayuntamiento / Total de iniciativas de normas de ingresos pendientes)*100</t>
  </si>
  <si>
    <t>Mayor o igual a 80%</t>
  </si>
  <si>
    <t>Elaboración y presentación de las iniciativas de las normas fiscales.</t>
  </si>
  <si>
    <t>Porcentaje de iniciativas de normas fiscales elaboradas  y presentadas al Ayuntamiento.</t>
  </si>
  <si>
    <t>(Total de Iniciativas de normas de ingresos presentadas al Ayuntamiento / Total de iniciativas de normas de ingresos)*100</t>
  </si>
  <si>
    <t>Contribuyentes registrados y  actualizados.</t>
  </si>
  <si>
    <t>Porcentaje de cuentas de contribuyentes actualizados.</t>
  </si>
  <si>
    <t xml:space="preserve">(Total de Cuentas de contribuyentes actualizados / Cuentas de contribuyentes desactualizados totales) *100 </t>
  </si>
  <si>
    <t>Mayor o igual a 30%</t>
  </si>
  <si>
    <t>Depuración de los registros catastrales y bases de datos de contribuyentes.</t>
  </si>
  <si>
    <t>Porcentaje de cuentas de contribuyentes y sus bases de datos incorporadas al sistema Simprecad.</t>
  </si>
  <si>
    <t>(Total de Cuentas incorporadas al sistema Simprecad / Cuentas totales de contribuyentes) * 100</t>
  </si>
  <si>
    <t>Mayor o igual a 20%</t>
  </si>
  <si>
    <t>Procedimiento administrativo de ejecución fiscal implementado.</t>
  </si>
  <si>
    <t>Porcentaje de créditos fiscales recuperados.</t>
  </si>
  <si>
    <t>(Monto total de créditos fiscales recuperados / Monto de créditos fiscales totales)*100</t>
  </si>
  <si>
    <t>Aplicación de  notificaciones, avalúos y requerimientos a los contribuyentes .</t>
  </si>
  <si>
    <t>Porcentaje de notificaciones, avalúos, y requerimientos aplicados a contribuyentes.</t>
  </si>
  <si>
    <t>(Total de Notificaciones, avalúos y requerimientos aplicados / Notificaciones, avalúos y requerimientos totales del año) * 100</t>
  </si>
  <si>
    <t>Servidores públicos capacitados y actualizados.</t>
  </si>
  <si>
    <t>Porcentaje de Servidores públicos con capacitación en recaudación actualizada.</t>
  </si>
  <si>
    <t>(Total de Servidores públicos con capacitación en recaudación / Total de Servidores públicos responsables de la recaudación) *100</t>
  </si>
  <si>
    <t>Selección y programación de los capacitadores.</t>
  </si>
  <si>
    <t>Porcentaje de capacitaciones seleccionadas y programadas.</t>
  </si>
  <si>
    <t>(Total de capacitaciones programadas / Total de capacitaciones propuestas) *100</t>
  </si>
  <si>
    <t>E0093</t>
  </si>
  <si>
    <t>IMPULSO AL TURISMO</t>
  </si>
  <si>
    <t>3.7.1</t>
  </si>
  <si>
    <t>COORDINACION DE TURISMO</t>
  </si>
  <si>
    <t>FOMENTAR LA ACTIVIDAD TURISTICA DEL MUNICIPIO CON UNA VISION ESTRATEGICA, A TRAVES DE SU PLANEACION, DESARROLLO Y PROMOCION</t>
  </si>
  <si>
    <t>BITACORA DE ATENCION A LOS VISITANTES Y ENCUESTAS EN CADA EVENTO QUE SE REALIZA PARA CONOCER LA ACEPTACION DE LOS VISITANTES</t>
  </si>
  <si>
    <t>PORCENTAJE DE  DESARROLLO DE LA ACTIVIDAD TURISTICA EN CORTAZAR</t>
  </si>
  <si>
    <t>(DERRAMA ECONOMICA DE TURISMO EN EL AÑO / DERRAMA ECONOMICA DE TURISMO DEL AÑO ANTERIOR-1)*100</t>
  </si>
  <si>
    <t>SERVICIOS EN LA OFERTA DE HOSPEDAJE, RECORRIDOS GUIADOS, ALIMENTOS Y BEBIDAS</t>
  </si>
  <si>
    <t>(NUMERO DE SERVICIOS  EN LA OFERTA DE HOSPEDAJE, RECORRIDOS GUIADOS, ALIMENTOS Y BEBIDAS EN EL AÑO / (NUMERO DE SERVICIOS EN LA OFERTA DE HOSPEDAJE, RECORRIDOS GUIADOS, ALIMENTOS Y BEBIDAS DEL AÑO ANTERIOR)-1*100</t>
  </si>
  <si>
    <t>(A/B)-1*100</t>
  </si>
  <si>
    <t>PROGRAMAS DE IMPULSO (FEDERAL, ESTATAL Y MUNICIPAL) BIEN EJECUTADOS EN APOYO A LAS MICRO - EMPRESAS LOCALES</t>
  </si>
  <si>
    <t>(NÚMERO DE PROGRAMAS DE IMPULSO (FEDERAL, ESTATAL Y MUNICIPAL) BIEN EJECUTADOS EN APOYO A LAS MICRO-EMPRESAS LOCALES EN EL AÑO / NÚMERO DE PROGRAMAS DE IMPULSO (FEDERAL, ESTATAL Y MUNICIPAL) BIEN EJECUTADOS EN APOYO A LAS MICRO-EMPRESAS LOCALES EN EL AÑO ANTERIOR)*100</t>
  </si>
  <si>
    <t>PROMOCIÓN EN LOS CANALES DE DIFUSION E INCENTIVAR EL CONSUMO DE LOS SERVICIOS</t>
  </si>
  <si>
    <t>(PROMOCIÓN EN LOS CANALES DE DIFUSION E INCENTIVAR EL CONSUMO DE LOS SERVICIOS EN EL AÑO / PROMOCIÓN EN LOS CANALES DE DIFUSION E INCENTIVAR EL CONSUMO DE LOS SERVICIOS EN EL AÑO ANTERIOR)*100</t>
  </si>
  <si>
    <t>CAPACITACIONES A LOS PRESTADORES DE SERVICIO POR SU CORRECTO DESARROLLO DE ACTIVIDADES</t>
  </si>
  <si>
    <t>(CAPACITACIONES A LOS PRESTADORES DE SERVICIO POR SU CORRECTO DESARROLLO DE ACTIVIDADES EN EL AÑO / CAPACITACIONES A LOS PRESTADORES DE SERVICIO POR SU CORRECTO DESARROLLO DE ACTIVIDADESEN EL AÑO ANTERIO)*100</t>
  </si>
  <si>
    <t>DESEMPEÑO EN EL POSICIONAMIENTO DEL MUNICIPIO COMO DESTINO TURISTICO</t>
  </si>
  <si>
    <t>(DESEMPEÑO EN EL POSICIONAMIENTO DEL MUNICIPIO COMO DESTINO TURISTICO EN EL AÑO / DESEMPEÑO EN EL POSICIONAMIENTO DEL MUNICIPIO COMO DESTINO TURISTICO EN EL AÑO ANTERIOR)*100</t>
  </si>
  <si>
    <t>DESARROLLO DE LOS EVENTOS CULTURALES Y GASTRONOMICOS</t>
  </si>
  <si>
    <t>(DESARROLLO DE LOS EVENTOS CULTURALES Y GASTRONOMICOS EN EL AÑO / DESARROLLO DE LOS EVENTOS CULTURALES Y GASTRONOMICOS EN EL AÑO ANTERIOR)*100</t>
  </si>
  <si>
    <t>AUMENTO EN LOS CANALES DE COMUNICACIÓN PARA LA ATRACCION DE VISITANTES NACIONALES</t>
  </si>
  <si>
    <t>(AUMENTO EN LOS CANALES DE COMUNICACIÓN PARA LA ATRACCION DE VISITANTES NACIONALES EN EL AÑO / AUMENTO EN LOS CANALES DE COMUNICACIÓN PARA LA ATRACCION DE VISITANTES NACIONALES EN EL AÑO ANTERIOR)*100</t>
  </si>
  <si>
    <t xml:space="preserve">DESARROLLO E IMPLEMENTACION EN LOS RECORRIDOS GUIADOS EN LAS AREAS NATURALES PROTEGIDAS </t>
  </si>
  <si>
    <t>(DESARROLLO E IMPLEMENTACION EN LOS RECORRIDOS GUIADOS EN LAS AREAS NATURALES PROTEGIDAS EN EL AÑO / DESARROLLO E IMPLEMENTACION EN LOS RECORRIDOS GUIADOS EN LAS AREAS NATURALES PROTEGIDAS EN EL AÑO ANTERIOR)*100</t>
  </si>
  <si>
    <t>RESCATE Y RECONOCIMIENTO AL EXPOSITOR CULTURAL E HISTORICO DEL MUNICIPIO</t>
  </si>
  <si>
    <t>(RESCATE Y RECONOCIMIENTO AL EXPOSITOR CULTURAL E HISTORICO DEL MUNICIPIO EN EL AÑO / RESCATE Y RECONOCIMIENTO AL EXPOSITOR CULTURAL E HISTORICO DEL MUNICIPIO EN EL AÑO ANTERIOR)*100</t>
  </si>
  <si>
    <t>OTORGAR ESPACIOS AL EXPOSITOR LOCAL EN LOS EVENTOS DEL MUNICIPIO</t>
  </si>
  <si>
    <t>(OTORGAR ESPACIOS AL EXPOSITOR LOCAL EN LOS EVENTOS DEL MUNICIPIO EN EL AÑO / OTORGAR ESPACIOS AL EXPOSITOR LOCAL EN LOS EVENTOS DEL MUNICIPIO EN EL AÑO ANTERIOR)*100</t>
  </si>
  <si>
    <t>INFORMAR A TRAVES DE DIFERENTES ESTRATEGIAS DE COMUNICACIÓN, EN LOS TRABAJOS QUE REALIZAN Y CONFORMAN LA RIQUEZA DEL MUNICIPIO</t>
  </si>
  <si>
    <t>(INFORMAR A TRAVES DE DIFERENTES ESTRATEGIAS DE COMUNICACIÓN, EN LOS TRABAJOS QUE REALIZAN Y CONFORMAN LA RIQUEZA DEL MUNICIPIO EN EL AÑO / INFORMAR A TRAVES DE DIFERENTES ESTRATEGIAS DE COMUNICACIÓN, EN LOS TRABAJOS QUE REALIZAN Y CONFORMAN LA RIQUEZA DEL MUNICIPIO EN EL AÑO ANTERIOR)*100</t>
  </si>
  <si>
    <t>CAPACITACIONES AL EXPOSITOR</t>
  </si>
  <si>
    <t>(CAPACITACIONES AL EXPOSITOR EN EL AÑO / CAPACITACIONES AL EXPOSITOR EN EL AÑO ANTERIOR)*100</t>
  </si>
  <si>
    <t>G</t>
  </si>
  <si>
    <t>G001</t>
  </si>
  <si>
    <t>Actividades destinadas a la reglamentacion, verificacion e inspeccion de las actividades economicas y de los agentes del sector privado, social y publica</t>
  </si>
  <si>
    <t>2.2.7,    2.2.6,   2.2.1</t>
  </si>
  <si>
    <t>DIRECCION DE OBRAS PUBLICAS</t>
  </si>
  <si>
    <t xml:space="preserve">Correcta gestión de presupuesto para terminación de obras </t>
  </si>
  <si>
    <t>cantidad de gestiones aprobadas/cantidad de gestiones realizadas *100</t>
  </si>
  <si>
    <t>GESTIONES APROBADAS</t>
  </si>
  <si>
    <t xml:space="preserve">Bajo número de obras publicas con retraso   en la cabecera municipal </t>
  </si>
  <si>
    <t>cantidad de obras ejecutadas/cantidad de obras proyectadas *100</t>
  </si>
  <si>
    <t>TERMINACION DE OBRAS EN TIEMPO</t>
  </si>
  <si>
    <t xml:space="preserve">Buena supervisión de obras publicas </t>
  </si>
  <si>
    <t>(total de obras cumplidas en tiempo y forma /total de obras establecidas con su fecha de terminación )*100</t>
  </si>
  <si>
    <t xml:space="preserve"> Cumplimiento de proyectos ejecutivos planeados </t>
  </si>
  <si>
    <t>(total de proyectos realizado/ total de proyectos planeados)*100</t>
  </si>
  <si>
    <t>TOTAL DE PROYECTOS REALIZADOS</t>
  </si>
  <si>
    <t xml:space="preserve">Suficiente personal para realizar los análisis necesarios para gestionar recursos para el inicio de construcción de las obras </t>
  </si>
  <si>
    <t>(Total de capacitaciones realizadas / total de capacitaciones planeadas) *100</t>
  </si>
  <si>
    <t>CAPACITACIONES REALIZADAS</t>
  </si>
  <si>
    <t xml:space="preserve">Buena gestión de recursos para zonas donde se cuente con mas beneficiarios </t>
  </si>
  <si>
    <t>(Total de zonas beneficiadas / total de zonas planificadas) *100</t>
  </si>
  <si>
    <t>TOTAL DE ZONAS BENEFICIADAS</t>
  </si>
  <si>
    <t>Buena difusión al solicitar  información de los programas sociales del municipio.</t>
  </si>
  <si>
    <t>TOTAL DE PROYECTOS PROMOCIONADOS</t>
  </si>
  <si>
    <t>Excelente seguimiento a programas de obra mediante redes sociales.</t>
  </si>
  <si>
    <t>Total de acciones de publicitadas /Total de acciones programados / *100</t>
  </si>
  <si>
    <t>TOTAL DE ACCIONES DE DIFUSION</t>
  </si>
  <si>
    <t>TOTAL DE ACCIONES DE PROMOCION</t>
  </si>
  <si>
    <t>Cierre puntual de documentación.</t>
  </si>
  <si>
    <t>Total de acciones de cierre  *100</t>
  </si>
  <si>
    <t>(A)*100</t>
  </si>
  <si>
    <t>TOTAL DE PROYECTOS CERRADOS</t>
  </si>
  <si>
    <r>
      <t xml:space="preserve"> ( 68.00% ( UNIDADES EN ACTIVO )163  SERVICIOS EN LOS 3 PERIODOS ,TOTAL </t>
    </r>
    <r>
      <rPr>
        <b/>
        <sz val="8"/>
        <color theme="1"/>
        <rFont val="Arial"/>
        <family val="2"/>
      </rPr>
      <t>81.5%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</si>
</sst>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20"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9"/>
      <color indexed="81"/>
      <name val="Tahoma"/>
      <family val="2"/>
    </font>
    <font>
      <b/>
      <sz val="9"/>
      <color indexed="81"/>
      <name val="Tahoma"/>
      <family val="2"/>
    </font>
    <font>
      <sz val="7"/>
      <color theme="1"/>
      <name val="Arial"/>
      <family val="2"/>
    </font>
    <font>
      <sz val="8"/>
      <color rgb="FF000000"/>
      <name val="Arial"/>
      <family val="2"/>
    </font>
    <font>
      <sz val="8"/>
      <name val="Arial"/>
      <family val="2"/>
    </font>
    <font>
      <sz val="8"/>
      <color indexed="8"/>
      <name val="Arial"/>
      <family val="2"/>
    </font>
    <font>
      <sz val="8"/>
      <color rgb="FF9C6500"/>
      <name val="Arial"/>
      <family val="2"/>
    </font>
  </fonts>
  <fills count="1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0070C0"/>
        <bgColor indexed="64"/>
      </patternFill>
    </fill>
    <fill>
      <patternFill patternType="solid">
        <fgColor theme="0"/>
        <bgColor indexed="64"/>
      </patternFill>
    </fill>
    <fill>
      <patternFill patternType="solid">
        <fgColor theme="0"/>
        <bgColor theme="0"/>
      </patternFill>
    </fill>
    <fill>
      <patternFill patternType="solid">
        <fgColor rgb="FFFFFFFF"/>
        <bgColor rgb="FFFFFFFF"/>
      </patternFill>
    </fill>
    <fill>
      <patternFill patternType="solid">
        <fgColor rgb="FF0070C0"/>
        <bgColor rgb="FF0070C0"/>
      </patternFill>
    </fill>
    <fill>
      <patternFill patternType="solid">
        <fgColor rgb="FFFFFF00"/>
        <bgColor indexed="64"/>
      </patternFill>
    </fill>
  </fills>
  <borders count="2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medium">
        <color rgb="FF000000"/>
      </top>
      <bottom/>
      <diagonal/>
    </border>
    <border>
      <left/>
      <right style="thin">
        <color indexed="64"/>
      </right>
      <top style="medium">
        <color rgb="FF000000"/>
      </top>
      <bottom style="medium">
        <color rgb="FF000000"/>
      </bottom>
      <diagonal/>
    </border>
    <border>
      <left style="medium">
        <color rgb="FF000000"/>
      </left>
      <right style="thin">
        <color indexed="64"/>
      </right>
      <top style="medium">
        <color rgb="FF000000"/>
      </top>
      <bottom style="medium">
        <color rgb="FF000000"/>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diagonal/>
    </border>
    <border>
      <left/>
      <right style="thin">
        <color rgb="FF000000"/>
      </right>
      <top/>
      <bottom style="medium">
        <color rgb="FF000000"/>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2" fillId="0" borderId="0" applyFont="0" applyFill="0" applyBorder="0" applyAlignment="0" applyProtection="0"/>
    <xf numFmtId="44" fontId="12" fillId="0" borderId="0" applyFont="0" applyFill="0" applyBorder="0" applyAlignment="0" applyProtection="0"/>
  </cellStyleXfs>
  <cellXfs count="250">
    <xf numFmtId="0" fontId="0" fillId="0" borderId="0" xfId="0"/>
    <xf numFmtId="0" fontId="0" fillId="0" borderId="0" xfId="0" applyProtection="1">
      <protection locked="0"/>
    </xf>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3" fillId="7" borderId="0" xfId="16" applyFont="1" applyFill="1" applyAlignment="1">
      <alignment horizontal="center" vertical="center" wrapText="1"/>
    </xf>
    <xf numFmtId="0" fontId="10" fillId="0" borderId="0" xfId="0" applyFont="1" applyAlignment="1">
      <alignment horizontal="center" vertical="top"/>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8" fillId="8" borderId="5" xfId="8" applyFont="1" applyFill="1" applyBorder="1" applyAlignment="1" applyProtection="1">
      <alignment horizontal="centerContinuous" vertical="center" wrapText="1"/>
      <protection locked="0"/>
    </xf>
    <xf numFmtId="0" fontId="8" fillId="8" borderId="6"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3" fillId="9" borderId="0" xfId="16" applyFont="1" applyFill="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15" fillId="10" borderId="0" xfId="0" applyFont="1" applyFill="1" applyAlignment="1">
      <alignment horizontal="center"/>
    </xf>
    <xf numFmtId="0" fontId="15" fillId="10" borderId="0" xfId="0" applyFont="1" applyFill="1" applyAlignment="1">
      <alignment horizontal="center" vertical="center" wrapText="1"/>
    </xf>
    <xf numFmtId="0" fontId="15" fillId="10" borderId="0" xfId="0" applyFont="1" applyFill="1"/>
    <xf numFmtId="4" fontId="9" fillId="10" borderId="0" xfId="0" applyNumberFormat="1" applyFont="1" applyFill="1"/>
    <xf numFmtId="0" fontId="15" fillId="10" borderId="0" xfId="0" applyFont="1" applyFill="1" applyAlignment="1">
      <alignment horizontal="center" vertical="center"/>
    </xf>
    <xf numFmtId="0" fontId="8" fillId="5" borderId="2" xfId="0" applyFont="1" applyFill="1" applyBorder="1" applyAlignment="1">
      <alignment horizontal="center" vertical="center" wrapText="1"/>
    </xf>
    <xf numFmtId="4" fontId="8" fillId="6" borderId="2" xfId="16" applyNumberFormat="1" applyFont="1" applyFill="1" applyBorder="1" applyAlignment="1">
      <alignment horizontal="center" vertical="center" wrapText="1"/>
    </xf>
    <xf numFmtId="0" fontId="8" fillId="6" borderId="2" xfId="16" applyFont="1" applyFill="1" applyBorder="1" applyAlignment="1">
      <alignment horizontal="center" vertical="center" wrapText="1"/>
    </xf>
    <xf numFmtId="0" fontId="8" fillId="6" borderId="4" xfId="8" applyFont="1" applyFill="1" applyBorder="1" applyAlignment="1" applyProtection="1">
      <alignment horizontal="centerContinuous" vertical="center" wrapText="1"/>
      <protection locked="0"/>
    </xf>
    <xf numFmtId="0" fontId="8" fillId="5" borderId="4" xfId="0" applyFont="1" applyFill="1" applyBorder="1" applyAlignment="1">
      <alignment horizontal="centerContinuous"/>
    </xf>
    <xf numFmtId="0" fontId="8" fillId="5" borderId="0" xfId="0" applyFont="1" applyFill="1" applyAlignment="1">
      <alignment horizontal="center" vertical="center" wrapText="1"/>
    </xf>
    <xf numFmtId="0" fontId="8" fillId="5" borderId="1" xfId="0" applyFont="1" applyFill="1" applyBorder="1" applyAlignment="1">
      <alignment horizontal="center" vertical="center" wrapText="1"/>
    </xf>
    <xf numFmtId="0" fontId="8" fillId="5" borderId="0" xfId="0" applyFont="1" applyFill="1" applyAlignment="1">
      <alignment horizontal="center" vertical="top" wrapText="1"/>
    </xf>
    <xf numFmtId="0" fontId="8" fillId="6" borderId="0" xfId="16" applyFont="1" applyFill="1" applyAlignment="1">
      <alignment horizontal="center" vertical="center" wrapText="1"/>
    </xf>
    <xf numFmtId="0" fontId="8" fillId="4" borderId="0" xfId="0" applyFont="1" applyFill="1" applyAlignment="1">
      <alignment horizontal="center" vertical="center" wrapText="1"/>
    </xf>
    <xf numFmtId="0" fontId="8" fillId="4" borderId="2" xfId="0" applyFont="1" applyFill="1" applyBorder="1" applyAlignment="1">
      <alignment horizontal="center" vertical="center" wrapText="1"/>
    </xf>
    <xf numFmtId="0" fontId="0" fillId="10" borderId="7" xfId="0" applyFill="1" applyBorder="1" applyAlignment="1" applyProtection="1">
      <alignment vertical="top" wrapText="1"/>
      <protection locked="0"/>
    </xf>
    <xf numFmtId="0" fontId="0" fillId="10" borderId="7" xfId="0" applyFill="1" applyBorder="1" applyAlignment="1">
      <alignment horizontal="center" vertical="center"/>
    </xf>
    <xf numFmtId="0" fontId="0" fillId="10" borderId="7" xfId="0" applyFill="1" applyBorder="1" applyProtection="1">
      <protection locked="0"/>
    </xf>
    <xf numFmtId="0" fontId="0" fillId="10" borderId="7" xfId="0" applyFill="1" applyBorder="1"/>
    <xf numFmtId="2" fontId="16" fillId="11" borderId="24" xfId="0" applyNumberFormat="1" applyFont="1" applyFill="1" applyBorder="1"/>
    <xf numFmtId="0" fontId="0" fillId="11" borderId="2" xfId="7" applyFont="1" applyFill="1" applyBorder="1" applyAlignment="1">
      <alignment horizontal="center" vertical="center" wrapText="1"/>
    </xf>
    <xf numFmtId="0" fontId="17" fillId="11" borderId="2" xfId="0" applyFont="1" applyFill="1" applyBorder="1" applyAlignment="1">
      <alignment horizontal="center" vertical="center" wrapText="1"/>
    </xf>
    <xf numFmtId="4" fontId="19" fillId="0" borderId="24" xfId="0" applyNumberFormat="1" applyFont="1" applyBorder="1" applyAlignment="1">
      <alignment horizontal="center" vertical="center"/>
    </xf>
    <xf numFmtId="0" fontId="19" fillId="0" borderId="24" xfId="0" applyFont="1" applyBorder="1" applyAlignment="1">
      <alignment horizontal="center" vertical="center"/>
    </xf>
    <xf numFmtId="0" fontId="16" fillId="13" borderId="22" xfId="0" applyFont="1" applyFill="1" applyBorder="1" applyAlignment="1">
      <alignment horizontal="center" vertical="center" wrapText="1"/>
    </xf>
    <xf numFmtId="0" fontId="16" fillId="13" borderId="0" xfId="0" applyFont="1" applyFill="1" applyAlignment="1">
      <alignment horizontal="center" vertical="center" wrapText="1"/>
    </xf>
    <xf numFmtId="10" fontId="19" fillId="0" borderId="24" xfId="0" applyNumberFormat="1" applyFont="1" applyBorder="1" applyAlignment="1">
      <alignment horizontal="center" vertical="center"/>
    </xf>
    <xf numFmtId="9" fontId="0" fillId="0" borderId="24" xfId="17" applyFont="1" applyBorder="1"/>
    <xf numFmtId="9" fontId="0" fillId="0" borderId="2" xfId="17" applyFont="1" applyFill="1"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xf numFmtId="0" fontId="0" fillId="0" borderId="2" xfId="0" applyFont="1" applyBorder="1" applyAlignment="1">
      <alignment horizontal="center" vertical="center"/>
    </xf>
    <xf numFmtId="49" fontId="0" fillId="0" borderId="2" xfId="0" applyNumberFormat="1" applyFont="1" applyBorder="1" applyAlignment="1">
      <alignment horizontal="center" vertical="center" wrapText="1"/>
    </xf>
    <xf numFmtId="10" fontId="0" fillId="0" borderId="2" xfId="0" applyNumberFormat="1" applyFont="1" applyBorder="1" applyAlignment="1">
      <alignment horizontal="center" vertical="center" wrapText="1"/>
    </xf>
    <xf numFmtId="0" fontId="0" fillId="11" borderId="2" xfId="0" applyFont="1" applyFill="1" applyBorder="1" applyAlignment="1">
      <alignment horizontal="center" vertical="center" wrapText="1"/>
    </xf>
    <xf numFmtId="0" fontId="0" fillId="11" borderId="2" xfId="0" applyFont="1" applyFill="1" applyBorder="1" applyAlignment="1">
      <alignment horizontal="center" vertical="center"/>
    </xf>
    <xf numFmtId="49" fontId="0" fillId="11" borderId="2" xfId="0" applyNumberFormat="1" applyFont="1" applyFill="1" applyBorder="1" applyAlignment="1">
      <alignment horizontal="center" vertical="center" wrapText="1"/>
    </xf>
    <xf numFmtId="9" fontId="0" fillId="11" borderId="2" xfId="0" applyNumberFormat="1" applyFont="1" applyFill="1" applyBorder="1" applyAlignment="1">
      <alignment horizontal="center" vertical="center" wrapText="1"/>
    </xf>
    <xf numFmtId="9" fontId="0" fillId="0" borderId="2" xfId="0" applyNumberFormat="1" applyFont="1" applyBorder="1" applyAlignment="1">
      <alignment horizontal="center" vertical="center" wrapText="1"/>
    </xf>
    <xf numFmtId="9" fontId="0" fillId="0" borderId="2" xfId="0" applyNumberFormat="1" applyFont="1" applyBorder="1" applyAlignment="1">
      <alignment horizontal="center" vertical="center"/>
    </xf>
    <xf numFmtId="10" fontId="0" fillId="0" borderId="2" xfId="0" applyNumberFormat="1" applyFont="1" applyBorder="1" applyAlignment="1">
      <alignment horizontal="center" vertical="center"/>
    </xf>
    <xf numFmtId="0" fontId="0" fillId="10" borderId="2" xfId="0" applyFont="1" applyFill="1" applyBorder="1" applyAlignment="1">
      <alignment horizontal="center" vertical="center"/>
    </xf>
    <xf numFmtId="0" fontId="0" fillId="10" borderId="0" xfId="0" applyFont="1" applyFill="1" applyAlignment="1">
      <alignment horizontal="center"/>
    </xf>
    <xf numFmtId="0" fontId="0" fillId="10" borderId="0" xfId="0" applyFont="1" applyFill="1" applyAlignment="1">
      <alignment horizontal="center" vertical="center" wrapText="1"/>
    </xf>
    <xf numFmtId="0" fontId="0" fillId="10" borderId="0" xfId="0" applyFont="1" applyFill="1"/>
    <xf numFmtId="0" fontId="0" fillId="10" borderId="7" xfId="0" applyFont="1" applyFill="1" applyBorder="1" applyAlignment="1" applyProtection="1">
      <alignment vertical="top" wrapText="1"/>
      <protection locked="0"/>
    </xf>
    <xf numFmtId="0" fontId="0" fillId="10" borderId="0" xfId="0" applyFont="1" applyFill="1" applyAlignment="1">
      <alignment horizontal="center" vertical="center"/>
    </xf>
    <xf numFmtId="0" fontId="0" fillId="10" borderId="7" xfId="0" applyFont="1" applyFill="1" applyBorder="1" applyProtection="1">
      <protection locked="0"/>
    </xf>
    <xf numFmtId="0" fontId="0" fillId="10" borderId="7" xfId="0" applyFont="1" applyFill="1" applyBorder="1"/>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pplyProtection="1">
      <alignment vertical="center" wrapText="1"/>
      <protection locked="0"/>
    </xf>
    <xf numFmtId="0" fontId="0" fillId="0" borderId="2" xfId="0" applyFont="1" applyBorder="1" applyProtection="1">
      <protection locked="0"/>
    </xf>
    <xf numFmtId="0" fontId="0" fillId="0" borderId="2" xfId="0" applyFont="1" applyBorder="1" applyAlignment="1">
      <alignment horizontal="left" vertical="center" wrapText="1"/>
    </xf>
    <xf numFmtId="0" fontId="0" fillId="0" borderId="2" xfId="0" applyFont="1" applyBorder="1" applyAlignment="1">
      <alignment vertical="center" wrapText="1"/>
    </xf>
    <xf numFmtId="0" fontId="0" fillId="0" borderId="2" xfId="0" quotePrefix="1" applyFont="1" applyBorder="1" applyAlignment="1">
      <alignment vertical="center" wrapText="1"/>
    </xf>
    <xf numFmtId="10" fontId="0" fillId="0" borderId="2" xfId="0" quotePrefix="1" applyNumberFormat="1" applyFont="1" applyBorder="1" applyAlignment="1">
      <alignment horizontal="center" vertical="center"/>
    </xf>
    <xf numFmtId="0" fontId="0" fillId="0" borderId="2" xfId="0" applyFont="1" applyBorder="1" applyAlignment="1" applyProtection="1">
      <alignment horizontal="center" vertical="center"/>
      <protection locked="0"/>
    </xf>
    <xf numFmtId="0" fontId="0" fillId="0" borderId="7" xfId="0" applyFont="1" applyBorder="1" applyAlignment="1">
      <alignment vertical="center" wrapText="1"/>
    </xf>
    <xf numFmtId="0" fontId="0" fillId="0" borderId="7" xfId="0" applyFont="1" applyBorder="1" applyAlignment="1">
      <alignment horizontal="center" vertical="center"/>
    </xf>
    <xf numFmtId="0" fontId="0" fillId="0" borderId="7" xfId="0" applyFont="1" applyBorder="1" applyAlignment="1" applyProtection="1">
      <alignment vertical="center" wrapText="1"/>
      <protection locked="0"/>
    </xf>
    <xf numFmtId="0" fontId="0" fillId="0" borderId="7" xfId="0" applyFont="1" applyBorder="1" applyAlignment="1" applyProtection="1">
      <alignment horizontal="center" vertical="center"/>
      <protection locked="0"/>
    </xf>
    <xf numFmtId="0" fontId="0" fillId="0" borderId="7" xfId="0" applyFont="1" applyBorder="1" applyAlignment="1">
      <alignment horizontal="center" vertical="center" wrapText="1"/>
    </xf>
    <xf numFmtId="0" fontId="0" fillId="0" borderId="2" xfId="0" applyFont="1" applyBorder="1" applyAlignment="1" applyProtection="1">
      <alignment horizontal="center" vertical="center" wrapText="1"/>
      <protection locked="0"/>
    </xf>
    <xf numFmtId="9" fontId="0" fillId="0" borderId="2" xfId="0" applyNumberFormat="1" applyFont="1" applyBorder="1" applyAlignment="1">
      <alignment horizontal="left" vertical="center" wrapText="1"/>
    </xf>
    <xf numFmtId="10" fontId="0" fillId="0" borderId="2" xfId="0" applyNumberFormat="1" applyFont="1" applyBorder="1" applyAlignment="1" applyProtection="1">
      <alignment horizontal="center" vertical="center"/>
      <protection locked="0"/>
    </xf>
    <xf numFmtId="0" fontId="0" fillId="0" borderId="3" xfId="0" applyFont="1" applyBorder="1"/>
    <xf numFmtId="0" fontId="0" fillId="0" borderId="2" xfId="0" applyFont="1" applyBorder="1" applyAlignment="1">
      <alignment wrapText="1"/>
    </xf>
    <xf numFmtId="0" fontId="0" fillId="0" borderId="5" xfId="0" applyFont="1" applyBorder="1"/>
    <xf numFmtId="0" fontId="0" fillId="0" borderId="2" xfId="0" applyFont="1" applyBorder="1" applyAlignment="1" applyProtection="1">
      <alignment vertical="top" wrapText="1"/>
      <protection locked="0"/>
    </xf>
    <xf numFmtId="0" fontId="0" fillId="0" borderId="9" xfId="0" quotePrefix="1" applyFont="1" applyBorder="1" applyAlignment="1">
      <alignment wrapText="1"/>
    </xf>
    <xf numFmtId="0" fontId="0" fillId="0" borderId="10" xfId="0" quotePrefix="1" applyFont="1" applyBorder="1" applyAlignment="1">
      <alignment wrapText="1"/>
    </xf>
    <xf numFmtId="9" fontId="0" fillId="0" borderId="5" xfId="0" applyNumberFormat="1" applyFont="1" applyBorder="1"/>
    <xf numFmtId="0" fontId="0" fillId="0" borderId="3" xfId="0" applyFont="1" applyBorder="1" applyAlignment="1">
      <alignment vertical="top" wrapText="1"/>
    </xf>
    <xf numFmtId="0" fontId="0" fillId="0" borderId="9" xfId="0" applyFont="1" applyBorder="1" applyAlignment="1">
      <alignment wrapText="1"/>
    </xf>
    <xf numFmtId="0" fontId="0" fillId="0" borderId="10" xfId="0" applyFont="1" applyBorder="1" applyAlignment="1">
      <alignment wrapText="1"/>
    </xf>
    <xf numFmtId="10" fontId="0" fillId="0" borderId="5" xfId="0" applyNumberFormat="1" applyFont="1" applyBorder="1"/>
    <xf numFmtId="0" fontId="0" fillId="0" borderId="9" xfId="0" applyFont="1" applyBorder="1" applyAlignment="1">
      <alignment vertical="top" wrapText="1"/>
    </xf>
    <xf numFmtId="0" fontId="0" fillId="0" borderId="10" xfId="0" applyFont="1" applyBorder="1" applyAlignment="1">
      <alignment vertical="top" wrapText="1"/>
    </xf>
    <xf numFmtId="0" fontId="0" fillId="0" borderId="5" xfId="0" applyFont="1" applyBorder="1" applyAlignment="1">
      <alignment wrapText="1"/>
    </xf>
    <xf numFmtId="0" fontId="0" fillId="10" borderId="2" xfId="0" applyFont="1" applyFill="1" applyBorder="1" applyAlignment="1" applyProtection="1">
      <alignment vertical="top" wrapText="1"/>
      <protection locked="0"/>
    </xf>
    <xf numFmtId="0" fontId="0" fillId="10" borderId="2" xfId="0" applyFont="1" applyFill="1" applyBorder="1" applyProtection="1">
      <protection locked="0"/>
    </xf>
    <xf numFmtId="0" fontId="0" fillId="10" borderId="2" xfId="0" applyFont="1" applyFill="1" applyBorder="1"/>
    <xf numFmtId="0" fontId="0" fillId="0" borderId="22" xfId="0" applyFont="1" applyBorder="1" applyAlignment="1">
      <alignment horizontal="center" vertical="center"/>
    </xf>
    <xf numFmtId="0" fontId="0" fillId="0" borderId="23" xfId="0" applyFont="1" applyBorder="1"/>
    <xf numFmtId="0" fontId="0" fillId="0" borderId="22" xfId="0" applyFont="1" applyBorder="1" applyAlignment="1">
      <alignment wrapText="1"/>
    </xf>
    <xf numFmtId="0" fontId="0" fillId="12" borderId="22" xfId="0" applyFont="1" applyFill="1" applyBorder="1" applyAlignment="1">
      <alignment horizontal="center" vertical="center"/>
    </xf>
    <xf numFmtId="0" fontId="0" fillId="0" borderId="22" xfId="0" applyFont="1" applyBorder="1"/>
    <xf numFmtId="0" fontId="0" fillId="0" borderId="24" xfId="0" applyFont="1" applyBorder="1" applyAlignment="1">
      <alignment horizontal="center" vertical="center"/>
    </xf>
    <xf numFmtId="0" fontId="0" fillId="0" borderId="22" xfId="0" applyFont="1" applyBorder="1" applyAlignment="1">
      <alignment horizontal="center" vertical="center" wrapText="1"/>
    </xf>
    <xf numFmtId="9" fontId="0" fillId="0" borderId="25" xfId="0" applyNumberFormat="1" applyFont="1" applyBorder="1" applyAlignment="1">
      <alignment horizontal="center" vertical="center" wrapText="1"/>
    </xf>
    <xf numFmtId="9" fontId="0" fillId="0" borderId="26" xfId="0" applyNumberFormat="1" applyFont="1" applyBorder="1" applyAlignment="1">
      <alignment horizontal="center" vertical="center" wrapText="1"/>
    </xf>
    <xf numFmtId="9" fontId="0" fillId="0" borderId="26" xfId="0" quotePrefix="1" applyNumberFormat="1" applyFont="1" applyBorder="1" applyAlignment="1">
      <alignment horizontal="center" vertical="center" wrapText="1"/>
    </xf>
    <xf numFmtId="4" fontId="0" fillId="0" borderId="22" xfId="0" applyNumberFormat="1" applyFont="1" applyBorder="1" applyAlignment="1">
      <alignment horizontal="center" vertical="center"/>
    </xf>
    <xf numFmtId="9" fontId="0" fillId="0" borderId="27" xfId="0" applyNumberFormat="1" applyFont="1" applyBorder="1" applyAlignment="1">
      <alignment horizontal="center" vertical="center" wrapText="1"/>
    </xf>
    <xf numFmtId="9" fontId="0" fillId="0" borderId="28" xfId="0" applyNumberFormat="1" applyFont="1" applyBorder="1" applyAlignment="1">
      <alignment horizontal="center" vertical="center" wrapText="1"/>
    </xf>
    <xf numFmtId="9" fontId="0" fillId="0" borderId="25" xfId="0" quotePrefix="1" applyNumberFormat="1"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0" fillId="14" borderId="22" xfId="0" applyFont="1" applyFill="1" applyBorder="1" applyAlignment="1">
      <alignment horizontal="center" vertical="center"/>
    </xf>
    <xf numFmtId="0" fontId="0" fillId="14" borderId="0" xfId="0" applyFont="1" applyFill="1"/>
    <xf numFmtId="0" fontId="0" fillId="14" borderId="22" xfId="0" applyFont="1" applyFill="1" applyBorder="1" applyAlignment="1">
      <alignment vertical="top" wrapText="1"/>
    </xf>
    <xf numFmtId="0" fontId="0" fillId="14" borderId="0" xfId="0" applyFont="1" applyFill="1" applyAlignment="1">
      <alignment vertical="top" wrapText="1"/>
    </xf>
    <xf numFmtId="0" fontId="0" fillId="14" borderId="22" xfId="0" applyFont="1" applyFill="1" applyBorder="1"/>
    <xf numFmtId="0" fontId="0" fillId="13" borderId="22" xfId="0" applyFont="1" applyFill="1" applyBorder="1" applyAlignment="1">
      <alignment horizontal="center" vertical="center"/>
    </xf>
    <xf numFmtId="0" fontId="0" fillId="0" borderId="22" xfId="0" applyFont="1" applyBorder="1" applyAlignment="1">
      <alignment vertical="top" wrapText="1"/>
    </xf>
    <xf numFmtId="0" fontId="0" fillId="0" borderId="23" xfId="0" applyFont="1" applyBorder="1" applyAlignment="1">
      <alignment vertical="top" wrapText="1"/>
    </xf>
    <xf numFmtId="0" fontId="0" fillId="0" borderId="25" xfId="0" applyFont="1" applyBorder="1" applyAlignment="1">
      <alignment wrapText="1"/>
    </xf>
    <xf numFmtId="0" fontId="0" fillId="10" borderId="4" xfId="0" applyFont="1" applyFill="1" applyBorder="1" applyAlignment="1">
      <alignment horizontal="center" vertical="center"/>
    </xf>
    <xf numFmtId="0" fontId="0" fillId="10" borderId="4" xfId="0" applyFont="1" applyFill="1" applyBorder="1" applyAlignment="1" applyProtection="1">
      <alignment vertical="top" wrapText="1"/>
      <protection locked="0"/>
    </xf>
    <xf numFmtId="0" fontId="0" fillId="10" borderId="4" xfId="0" applyFont="1" applyFill="1" applyBorder="1" applyProtection="1">
      <protection locked="0"/>
    </xf>
    <xf numFmtId="0" fontId="0" fillId="10" borderId="4" xfId="0" applyFont="1" applyFill="1" applyBorder="1"/>
    <xf numFmtId="9" fontId="0" fillId="0" borderId="8" xfId="0" applyNumberFormat="1" applyFont="1" applyBorder="1" applyAlignment="1">
      <alignment horizontal="center" vertical="center" wrapText="1"/>
    </xf>
    <xf numFmtId="9" fontId="0" fillId="0" borderId="5" xfId="0" applyNumberFormat="1" applyFont="1" applyBorder="1" applyAlignment="1">
      <alignment horizontal="center" vertical="center"/>
    </xf>
    <xf numFmtId="1" fontId="0" fillId="0" borderId="2" xfId="0" applyNumberFormat="1" applyFont="1" applyBorder="1" applyAlignment="1">
      <alignment horizontal="center" vertical="center" wrapText="1"/>
    </xf>
    <xf numFmtId="0" fontId="0" fillId="0" borderId="18" xfId="0" applyFont="1" applyBorder="1" applyAlignment="1">
      <alignment vertical="top" wrapText="1"/>
    </xf>
    <xf numFmtId="2" fontId="0" fillId="0" borderId="7" xfId="0" applyNumberFormat="1" applyFont="1" applyBorder="1" applyAlignment="1">
      <alignment horizontal="center" vertical="center" wrapText="1"/>
    </xf>
    <xf numFmtId="0" fontId="0" fillId="0" borderId="2" xfId="0" applyFont="1" applyBorder="1" applyAlignment="1" applyProtection="1">
      <alignment horizontal="left" wrapText="1"/>
      <protection locked="0"/>
    </xf>
    <xf numFmtId="1" fontId="0" fillId="0" borderId="7" xfId="0" applyNumberFormat="1" applyFont="1" applyBorder="1" applyAlignment="1">
      <alignment horizontal="center" vertical="center" wrapText="1"/>
    </xf>
    <xf numFmtId="0" fontId="0" fillId="0" borderId="2" xfId="0" applyFont="1" applyBorder="1" applyAlignment="1" applyProtection="1">
      <alignment horizontal="left" vertical="center" wrapText="1"/>
      <protection locked="0"/>
    </xf>
    <xf numFmtId="0" fontId="0" fillId="0" borderId="11" xfId="0" applyFont="1" applyBorder="1" applyAlignment="1">
      <alignment horizontal="center" vertical="center" wrapText="1"/>
    </xf>
    <xf numFmtId="0" fontId="0" fillId="0" borderId="2" xfId="0" applyFont="1" applyBorder="1" applyAlignment="1">
      <alignment vertical="top" wrapText="1"/>
    </xf>
    <xf numFmtId="1" fontId="0" fillId="0" borderId="2" xfId="0" applyNumberFormat="1" applyFont="1" applyBorder="1" applyAlignment="1">
      <alignment horizontal="center" vertical="center"/>
    </xf>
    <xf numFmtId="2" fontId="0" fillId="0" borderId="2" xfId="0" applyNumberFormat="1" applyFont="1" applyBorder="1" applyAlignment="1">
      <alignment horizontal="center" vertical="center"/>
    </xf>
    <xf numFmtId="0" fontId="0" fillId="10" borderId="0" xfId="0" applyFont="1" applyFill="1" applyAlignment="1">
      <alignment vertical="top" wrapText="1"/>
    </xf>
    <xf numFmtId="9" fontId="0" fillId="0" borderId="9" xfId="0" applyNumberFormat="1" applyFont="1" applyBorder="1" applyAlignment="1">
      <alignment wrapText="1"/>
    </xf>
    <xf numFmtId="9" fontId="0" fillId="0" borderId="10" xfId="0" applyNumberFormat="1" applyFont="1" applyBorder="1" applyAlignment="1">
      <alignment wrapText="1"/>
    </xf>
    <xf numFmtId="9" fontId="0" fillId="0" borderId="9" xfId="0" applyNumberFormat="1" applyFont="1" applyBorder="1" applyAlignment="1">
      <alignment vertical="top" wrapText="1"/>
    </xf>
    <xf numFmtId="9" fontId="0" fillId="0" borderId="10" xfId="0" applyNumberFormat="1" applyFont="1" applyBorder="1" applyAlignment="1">
      <alignment vertical="top" wrapText="1"/>
    </xf>
    <xf numFmtId="10" fontId="0" fillId="0" borderId="9" xfId="0" applyNumberFormat="1" applyFont="1" applyBorder="1" applyAlignment="1">
      <alignment wrapText="1"/>
    </xf>
    <xf numFmtId="10" fontId="0" fillId="0" borderId="10" xfId="0" applyNumberFormat="1" applyFont="1" applyBorder="1" applyAlignment="1">
      <alignment wrapText="1"/>
    </xf>
    <xf numFmtId="0" fontId="0" fillId="0" borderId="2" xfId="0" applyFont="1" applyBorder="1" applyAlignment="1" applyProtection="1">
      <alignment horizontal="left" vertical="top" wrapText="1"/>
      <protection locked="0"/>
    </xf>
    <xf numFmtId="3" fontId="0" fillId="0" borderId="5" xfId="0" applyNumberFormat="1" applyFont="1" applyBorder="1"/>
    <xf numFmtId="0" fontId="0" fillId="0" borderId="6" xfId="0" applyFont="1" applyBorder="1" applyAlignment="1">
      <alignment vertical="top" wrapText="1"/>
    </xf>
    <xf numFmtId="0" fontId="0" fillId="0" borderId="11" xfId="0" applyFont="1" applyBorder="1" applyAlignment="1">
      <alignment vertical="top" wrapText="1"/>
    </xf>
    <xf numFmtId="0" fontId="0" fillId="0" borderId="3" xfId="0" applyFont="1" applyBorder="1" applyAlignment="1">
      <alignment vertical="center"/>
    </xf>
    <xf numFmtId="0" fontId="0" fillId="0" borderId="10" xfId="0" applyFont="1" applyBorder="1" applyAlignment="1">
      <alignment horizontal="center" vertical="center" wrapText="1"/>
    </xf>
    <xf numFmtId="9" fontId="0" fillId="0" borderId="5" xfId="0" applyNumberFormat="1" applyFont="1" applyBorder="1" applyAlignment="1">
      <alignment vertical="center" wrapText="1"/>
    </xf>
    <xf numFmtId="9" fontId="0" fillId="0" borderId="2" xfId="0" applyNumberFormat="1" applyFont="1" applyBorder="1" applyAlignment="1" applyProtection="1">
      <alignment vertical="top" wrapText="1"/>
      <protection locked="0"/>
    </xf>
    <xf numFmtId="0" fontId="0" fillId="11" borderId="2" xfId="0" applyFont="1" applyFill="1" applyBorder="1" applyAlignment="1" applyProtection="1">
      <alignment vertical="top" wrapText="1"/>
      <protection locked="0"/>
    </xf>
    <xf numFmtId="0" fontId="0" fillId="11" borderId="3" xfId="0" applyFont="1" applyFill="1" applyBorder="1" applyAlignment="1">
      <alignment vertical="top" wrapText="1"/>
    </xf>
    <xf numFmtId="0" fontId="0" fillId="0" borderId="9" xfId="0" applyFont="1" applyBorder="1" applyAlignment="1">
      <alignment horizontal="center" vertical="center" wrapText="1"/>
    </xf>
    <xf numFmtId="0" fontId="0" fillId="10" borderId="3" xfId="0" applyFont="1" applyFill="1" applyBorder="1"/>
    <xf numFmtId="0" fontId="0" fillId="10" borderId="2" xfId="0" applyFont="1" applyFill="1" applyBorder="1" applyAlignment="1">
      <alignment horizontal="center" vertical="center" wrapText="1"/>
    </xf>
    <xf numFmtId="0" fontId="0" fillId="10" borderId="5" xfId="0" applyFont="1" applyFill="1" applyBorder="1"/>
    <xf numFmtId="0" fontId="0" fillId="10" borderId="2" xfId="0" applyFont="1" applyFill="1" applyBorder="1" applyAlignment="1">
      <alignment vertical="top" wrapText="1"/>
    </xf>
    <xf numFmtId="0" fontId="0" fillId="10" borderId="2" xfId="0" applyFont="1" applyFill="1" applyBorder="1" applyAlignment="1" applyProtection="1">
      <alignment horizontal="justify" vertical="top"/>
      <protection locked="0"/>
    </xf>
    <xf numFmtId="0" fontId="0" fillId="10" borderId="9" xfId="0" applyFont="1" applyFill="1" applyBorder="1" applyAlignment="1">
      <alignment wrapText="1"/>
    </xf>
    <xf numFmtId="0" fontId="0" fillId="10" borderId="10" xfId="0" applyFont="1" applyFill="1" applyBorder="1" applyAlignment="1">
      <alignment wrapText="1"/>
    </xf>
    <xf numFmtId="0" fontId="0" fillId="11" borderId="2" xfId="0" applyFont="1" applyFill="1" applyBorder="1" applyAlignment="1" applyProtection="1">
      <alignment horizontal="center" vertical="center"/>
      <protection locked="0"/>
    </xf>
    <xf numFmtId="0" fontId="0" fillId="0" borderId="2" xfId="0" applyFont="1" applyBorder="1" applyAlignment="1">
      <alignment horizontal="justify" vertical="top" wrapText="1"/>
    </xf>
    <xf numFmtId="0" fontId="0" fillId="0" borderId="2" xfId="0" applyFont="1" applyBorder="1" applyAlignment="1">
      <alignment horizontal="center" vertical="top" wrapText="1"/>
    </xf>
    <xf numFmtId="10" fontId="0" fillId="0" borderId="5" xfId="0" applyNumberFormat="1" applyFont="1" applyBorder="1" applyAlignment="1">
      <alignment horizontal="center"/>
    </xf>
    <xf numFmtId="0" fontId="0" fillId="0" borderId="2" xfId="0" applyFont="1" applyBorder="1" applyAlignment="1" applyProtection="1">
      <alignment horizontal="center"/>
      <protection locked="0"/>
    </xf>
    <xf numFmtId="0" fontId="0" fillId="0" borderId="2" xfId="0" applyFont="1" applyBorder="1" applyAlignment="1">
      <alignment horizontal="center"/>
    </xf>
    <xf numFmtId="0" fontId="0" fillId="0" borderId="2" xfId="0" applyFont="1" applyBorder="1" applyAlignment="1">
      <alignment horizontal="center" wrapText="1"/>
    </xf>
    <xf numFmtId="0" fontId="0" fillId="11" borderId="2" xfId="0" applyFont="1" applyFill="1" applyBorder="1" applyAlignment="1">
      <alignment vertical="top" wrapText="1"/>
    </xf>
    <xf numFmtId="0" fontId="0" fillId="0" borderId="22" xfId="0" applyFont="1" applyBorder="1" applyAlignment="1">
      <alignment vertical="center" wrapText="1"/>
    </xf>
    <xf numFmtId="0" fontId="0" fillId="14" borderId="0" xfId="0" applyFont="1" applyFill="1" applyAlignment="1">
      <alignment vertical="center"/>
    </xf>
    <xf numFmtId="0" fontId="0" fillId="10" borderId="0" xfId="0" applyFont="1" applyFill="1" applyAlignment="1">
      <alignment vertical="center"/>
    </xf>
    <xf numFmtId="0" fontId="0" fillId="10" borderId="2" xfId="0" applyFont="1" applyFill="1" applyBorder="1" applyAlignment="1">
      <alignment vertical="center" wrapText="1"/>
    </xf>
    <xf numFmtId="0" fontId="0" fillId="14" borderId="0" xfId="0" applyFont="1" applyFill="1" applyAlignment="1">
      <alignment horizontal="center" vertical="center"/>
    </xf>
    <xf numFmtId="0" fontId="0" fillId="0" borderId="22" xfId="0" applyFont="1" applyFill="1" applyBorder="1" applyAlignment="1">
      <alignment horizontal="center" vertical="center" wrapText="1"/>
    </xf>
    <xf numFmtId="4" fontId="0" fillId="11" borderId="2" xfId="0" applyNumberFormat="1" applyFont="1" applyFill="1" applyBorder="1" applyAlignment="1">
      <alignment horizontal="center" vertical="top"/>
    </xf>
    <xf numFmtId="4" fontId="0" fillId="10" borderId="0" xfId="0" applyNumberFormat="1" applyFont="1" applyFill="1" applyAlignment="1">
      <alignment horizontal="center" vertical="top"/>
    </xf>
    <xf numFmtId="4" fontId="0" fillId="0" borderId="2" xfId="0" applyNumberFormat="1" applyFont="1" applyBorder="1" applyAlignment="1">
      <alignment horizontal="center" vertical="top"/>
    </xf>
    <xf numFmtId="4" fontId="0" fillId="0" borderId="22" xfId="0" applyNumberFormat="1" applyFont="1" applyBorder="1" applyAlignment="1">
      <alignment horizontal="center" vertical="top"/>
    </xf>
    <xf numFmtId="4" fontId="0" fillId="14" borderId="0" xfId="0" applyNumberFormat="1" applyFont="1" applyFill="1" applyAlignment="1">
      <alignment horizontal="center" vertical="top"/>
    </xf>
    <xf numFmtId="4" fontId="16" fillId="0" borderId="22" xfId="0" applyNumberFormat="1" applyFont="1" applyBorder="1" applyAlignment="1">
      <alignment horizontal="center" vertical="top"/>
    </xf>
    <xf numFmtId="4" fontId="0" fillId="10" borderId="2" xfId="0" applyNumberFormat="1" applyFont="1" applyFill="1" applyBorder="1" applyAlignment="1">
      <alignment horizontal="center" vertical="top"/>
    </xf>
    <xf numFmtId="0" fontId="0" fillId="10" borderId="5" xfId="0" applyFont="1" applyFill="1" applyBorder="1" applyAlignment="1">
      <alignment horizontal="center" vertical="center"/>
    </xf>
    <xf numFmtId="0" fontId="0" fillId="10" borderId="0" xfId="0" applyFont="1" applyFill="1" applyAlignment="1">
      <alignment horizontal="center" vertical="top" wrapText="1"/>
    </xf>
    <xf numFmtId="0" fontId="0" fillId="0" borderId="2" xfId="0" applyFont="1" applyBorder="1" applyAlignment="1" applyProtection="1">
      <alignment vertical="top"/>
      <protection locked="0"/>
    </xf>
    <xf numFmtId="0" fontId="0" fillId="0" borderId="2" xfId="0" applyFont="1" applyBorder="1" applyAlignment="1">
      <alignment horizontal="left" vertical="top" wrapText="1"/>
    </xf>
    <xf numFmtId="0" fontId="0" fillId="0" borderId="7" xfId="0" applyFont="1" applyBorder="1" applyAlignment="1">
      <alignment vertical="top" wrapText="1"/>
    </xf>
    <xf numFmtId="0" fontId="0" fillId="0" borderId="22" xfId="0" applyFont="1" applyBorder="1" applyAlignment="1">
      <alignment horizontal="center" vertical="top" wrapText="1"/>
    </xf>
    <xf numFmtId="0" fontId="0" fillId="0" borderId="23" xfId="0" applyFont="1" applyBorder="1" applyAlignment="1">
      <alignment horizontal="center" vertical="top" wrapText="1"/>
    </xf>
    <xf numFmtId="0" fontId="0" fillId="0" borderId="3" xfId="0" applyFont="1" applyBorder="1" applyAlignment="1">
      <alignment horizontal="center" vertical="top" wrapText="1"/>
    </xf>
    <xf numFmtId="0" fontId="0" fillId="0" borderId="5" xfId="0" applyFont="1" applyBorder="1" applyAlignment="1" applyProtection="1">
      <alignment horizontal="center" vertical="top" wrapText="1"/>
      <protection locked="0"/>
    </xf>
    <xf numFmtId="0" fontId="0" fillId="0" borderId="2" xfId="0" applyFont="1" applyBorder="1" applyAlignment="1" applyProtection="1">
      <alignment horizontal="center" vertical="top" wrapText="1"/>
      <protection locked="0"/>
    </xf>
    <xf numFmtId="0" fontId="0" fillId="0" borderId="11" xfId="0" applyFont="1" applyBorder="1" applyAlignment="1">
      <alignment horizontal="center" vertical="top" wrapText="1"/>
    </xf>
    <xf numFmtId="0" fontId="0" fillId="0" borderId="12" xfId="0" applyFont="1" applyBorder="1" applyAlignment="1">
      <alignment horizontal="left" vertical="top" wrapText="1"/>
    </xf>
    <xf numFmtId="0" fontId="0" fillId="0" borderId="13" xfId="0" applyFont="1" applyBorder="1" applyAlignment="1">
      <alignment horizontal="left" vertical="top" wrapText="1"/>
    </xf>
    <xf numFmtId="0" fontId="0" fillId="0" borderId="14" xfId="0" applyFont="1" applyBorder="1" applyAlignment="1">
      <alignment horizontal="left" vertical="top" wrapText="1"/>
    </xf>
    <xf numFmtId="0" fontId="0" fillId="0" borderId="15" xfId="0" applyFont="1" applyBorder="1" applyAlignment="1">
      <alignment horizontal="left" vertical="top" wrapText="1"/>
    </xf>
    <xf numFmtId="0" fontId="0" fillId="0" borderId="16" xfId="0" applyFont="1" applyBorder="1" applyAlignment="1">
      <alignment horizontal="left" vertical="top" wrapText="1"/>
    </xf>
    <xf numFmtId="0" fontId="0" fillId="0" borderId="17" xfId="0" applyFont="1" applyBorder="1" applyAlignment="1">
      <alignment horizontal="left" vertical="top" wrapText="1"/>
    </xf>
    <xf numFmtId="0" fontId="0" fillId="0" borderId="21" xfId="0" applyFont="1" applyBorder="1" applyAlignment="1">
      <alignment horizontal="left" vertical="top" wrapText="1"/>
    </xf>
    <xf numFmtId="0" fontId="0" fillId="10" borderId="3" xfId="0" applyFont="1" applyFill="1" applyBorder="1" applyAlignment="1">
      <alignment vertical="top"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xf>
    <xf numFmtId="0" fontId="0" fillId="0" borderId="2" xfId="0" applyFont="1" applyBorder="1" applyAlignment="1" applyProtection="1">
      <alignment horizontal="justify" vertical="top"/>
      <protection locked="0"/>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2" xfId="0" applyFont="1" applyBorder="1" applyAlignment="1">
      <alignment horizontal="justify" vertical="top"/>
    </xf>
    <xf numFmtId="10" fontId="0" fillId="11" borderId="5" xfId="0" applyNumberFormat="1" applyFont="1" applyFill="1" applyBorder="1"/>
    <xf numFmtId="0" fontId="0" fillId="11" borderId="25" xfId="0" applyFont="1" applyFill="1" applyBorder="1" applyAlignment="1">
      <alignment wrapText="1"/>
    </xf>
    <xf numFmtId="10" fontId="0" fillId="0" borderId="25" xfId="0" applyNumberFormat="1" applyFont="1" applyBorder="1" applyAlignment="1">
      <alignment wrapText="1"/>
    </xf>
    <xf numFmtId="4" fontId="0" fillId="0" borderId="25" xfId="0" applyNumberFormat="1" applyFont="1" applyBorder="1" applyAlignment="1">
      <alignment wrapText="1"/>
    </xf>
    <xf numFmtId="10" fontId="0" fillId="0" borderId="24" xfId="0" applyNumberFormat="1" applyFont="1" applyBorder="1"/>
    <xf numFmtId="44" fontId="0" fillId="0" borderId="22" xfId="18" applyFont="1" applyBorder="1"/>
    <xf numFmtId="0" fontId="0" fillId="0" borderId="15" xfId="0" applyFont="1" applyBorder="1" applyAlignment="1">
      <alignment horizontal="center" vertical="top" wrapText="1"/>
    </xf>
    <xf numFmtId="0" fontId="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9"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10" fillId="0" borderId="2" xfId="0" applyFont="1" applyBorder="1" applyAlignment="1">
      <alignment horizontal="center" vertical="center"/>
    </xf>
    <xf numFmtId="0" fontId="10" fillId="0" borderId="21" xfId="0" applyFont="1" applyBorder="1" applyAlignment="1">
      <alignment horizontal="center" vertical="center"/>
    </xf>
    <xf numFmtId="0" fontId="0" fillId="11" borderId="3" xfId="0" applyFont="1" applyFill="1" applyBorder="1" applyAlignment="1" applyProtection="1">
      <alignment horizontal="center"/>
      <protection locked="0"/>
    </xf>
    <xf numFmtId="44" fontId="16" fillId="0" borderId="2" xfId="0" applyNumberFormat="1" applyFont="1" applyBorder="1" applyAlignment="1">
      <alignment horizontal="center" vertical="center" wrapText="1"/>
    </xf>
    <xf numFmtId="9" fontId="0" fillId="15" borderId="2" xfId="0" applyNumberFormat="1" applyFont="1" applyFill="1" applyBorder="1" applyAlignment="1">
      <alignment horizontal="center" vertical="center"/>
    </xf>
    <xf numFmtId="0" fontId="16" fillId="0" borderId="2" xfId="0" applyFont="1" applyBorder="1" applyAlignment="1">
      <alignment horizontal="center" vertical="center" wrapText="1"/>
    </xf>
    <xf numFmtId="9" fontId="0" fillId="0" borderId="2" xfId="17" applyFont="1" applyFill="1" applyBorder="1" applyAlignment="1" applyProtection="1">
      <alignment horizontal="center" vertical="center"/>
      <protection locked="0"/>
    </xf>
    <xf numFmtId="0" fontId="18" fillId="0" borderId="2" xfId="0" applyFont="1" applyBorder="1" applyAlignment="1">
      <alignment vertical="top" wrapText="1"/>
    </xf>
    <xf numFmtId="9" fontId="17" fillId="0" borderId="2" xfId="0" applyNumberFormat="1" applyFont="1" applyBorder="1" applyAlignment="1">
      <alignment horizontal="center" vertical="center"/>
    </xf>
    <xf numFmtId="9" fontId="0" fillId="0" borderId="2" xfId="0" applyNumberFormat="1" applyFont="1" applyBorder="1" applyAlignment="1" applyProtection="1">
      <alignment horizontal="center" vertical="center"/>
      <protection locked="0"/>
    </xf>
    <xf numFmtId="0" fontId="18" fillId="0" borderId="2" xfId="0" applyFont="1" applyBorder="1" applyAlignment="1">
      <alignment horizontal="left" wrapText="1"/>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4" fontId="0" fillId="0" borderId="2" xfId="0" applyNumberFormat="1" applyFont="1" applyBorder="1" applyProtection="1">
      <protection locked="0"/>
    </xf>
  </cellXfs>
  <cellStyles count="19">
    <cellStyle name="Euro" xfId="1"/>
    <cellStyle name="Millares 2" xfId="2"/>
    <cellStyle name="Millares 2 2" xfId="3"/>
    <cellStyle name="Millares 2 3" xfId="4"/>
    <cellStyle name="Millares 3" xfId="5"/>
    <cellStyle name="Moneda" xfId="18"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54"/>
  <sheetViews>
    <sheetView tabSelected="1" zoomScaleNormal="100" workbookViewId="0"/>
  </sheetViews>
  <sheetFormatPr baseColWidth="10" defaultRowHeight="11.25" x14ac:dyDescent="0.2"/>
  <cols>
    <col min="1" max="1" width="22.33203125" customWidth="1"/>
    <col min="2" max="2" width="17" style="1" customWidth="1"/>
    <col min="3" max="3" width="46.6640625" style="1" customWidth="1"/>
    <col min="4" max="4" width="37" style="1" customWidth="1"/>
    <col min="5" max="5" width="21.5" style="1" customWidth="1"/>
    <col min="6" max="12" width="17" style="1" customWidth="1"/>
    <col min="13" max="13" width="44.1640625" style="1" customWidth="1"/>
    <col min="14" max="14" width="44" style="1" customWidth="1"/>
    <col min="15" max="15" width="18.33203125" style="1" customWidth="1"/>
    <col min="16" max="17" width="42.6640625" style="1" customWidth="1"/>
    <col min="18" max="18" width="19.83203125" style="1" customWidth="1"/>
    <col min="19" max="19" width="17" style="1" customWidth="1"/>
    <col min="20" max="20" width="13.1640625" style="1" customWidth="1"/>
    <col min="21" max="22" width="14" style="1" bestFit="1" customWidth="1"/>
    <col min="23" max="23" width="18.1640625" customWidth="1"/>
  </cols>
  <sheetData>
    <row r="1" spans="1:23" ht="60" customHeight="1" x14ac:dyDescent="0.2">
      <c r="A1" s="16" t="s">
        <v>86</v>
      </c>
      <c r="B1" s="17"/>
      <c r="C1" s="17"/>
      <c r="D1" s="17"/>
      <c r="E1" s="17"/>
      <c r="F1" s="17"/>
      <c r="G1" s="17"/>
      <c r="H1" s="17"/>
      <c r="I1" s="17"/>
      <c r="J1" s="17"/>
      <c r="K1" s="17"/>
      <c r="L1" s="17"/>
      <c r="M1" s="17"/>
      <c r="N1" s="17"/>
      <c r="O1" s="17"/>
      <c r="P1" s="17"/>
      <c r="Q1" s="17"/>
      <c r="R1" s="17"/>
      <c r="S1" s="17"/>
      <c r="T1" s="17"/>
      <c r="U1" s="17"/>
      <c r="V1" s="17"/>
      <c r="W1" s="18"/>
    </row>
    <row r="2" spans="1:23" ht="11.25" customHeight="1" x14ac:dyDescent="0.2">
      <c r="A2" s="33" t="s">
        <v>74</v>
      </c>
      <c r="B2" s="13"/>
      <c r="C2" s="13"/>
      <c r="D2" s="13"/>
      <c r="E2" s="13"/>
      <c r="F2" s="32" t="s">
        <v>2</v>
      </c>
      <c r="G2" s="23"/>
      <c r="H2" s="23"/>
      <c r="I2" s="23"/>
      <c r="J2" s="23"/>
      <c r="K2" s="14" t="s">
        <v>72</v>
      </c>
      <c r="L2" s="14"/>
      <c r="M2" s="14"/>
      <c r="N2" s="15" t="s">
        <v>73</v>
      </c>
      <c r="O2" s="15"/>
      <c r="P2" s="15"/>
      <c r="Q2" s="15"/>
      <c r="R2" s="15"/>
      <c r="S2" s="15"/>
      <c r="T2" s="15"/>
      <c r="U2" s="19" t="s">
        <v>55</v>
      </c>
      <c r="V2" s="19"/>
      <c r="W2" s="19"/>
    </row>
    <row r="3" spans="1:23" ht="54.75" customHeight="1" x14ac:dyDescent="0.2">
      <c r="A3" s="29" t="s">
        <v>50</v>
      </c>
      <c r="B3" s="29" t="s">
        <v>49</v>
      </c>
      <c r="C3" s="29" t="s">
        <v>48</v>
      </c>
      <c r="D3" s="29" t="s">
        <v>47</v>
      </c>
      <c r="E3" s="29" t="s">
        <v>46</v>
      </c>
      <c r="F3" s="30" t="s">
        <v>45</v>
      </c>
      <c r="G3" s="30" t="s">
        <v>44</v>
      </c>
      <c r="H3" s="30" t="s">
        <v>43</v>
      </c>
      <c r="I3" s="31" t="s">
        <v>42</v>
      </c>
      <c r="J3" s="31" t="s">
        <v>41</v>
      </c>
      <c r="K3" s="39" t="s">
        <v>40</v>
      </c>
      <c r="L3" s="39" t="s">
        <v>39</v>
      </c>
      <c r="M3" s="39" t="s">
        <v>26</v>
      </c>
      <c r="N3" s="12" t="s">
        <v>38</v>
      </c>
      <c r="O3" s="12" t="s">
        <v>37</v>
      </c>
      <c r="P3" s="12" t="s">
        <v>36</v>
      </c>
      <c r="Q3" s="12" t="s">
        <v>85</v>
      </c>
      <c r="R3" s="12" t="s">
        <v>35</v>
      </c>
      <c r="S3" s="12" t="s">
        <v>34</v>
      </c>
      <c r="T3" s="12" t="s">
        <v>33</v>
      </c>
      <c r="U3" s="20" t="s">
        <v>54</v>
      </c>
      <c r="V3" s="21" t="s">
        <v>31</v>
      </c>
      <c r="W3" s="21" t="s">
        <v>71</v>
      </c>
    </row>
    <row r="4" spans="1:23" ht="15" customHeight="1" x14ac:dyDescent="0.2">
      <c r="A4" s="34">
        <v>1</v>
      </c>
      <c r="B4" s="35">
        <v>2</v>
      </c>
      <c r="C4" s="34">
        <v>3</v>
      </c>
      <c r="D4" s="36">
        <v>4</v>
      </c>
      <c r="E4" s="34">
        <v>5</v>
      </c>
      <c r="F4" s="37">
        <v>6</v>
      </c>
      <c r="G4" s="37">
        <v>7</v>
      </c>
      <c r="H4" s="37">
        <v>8</v>
      </c>
      <c r="I4" s="37">
        <v>9</v>
      </c>
      <c r="J4" s="37">
        <v>10</v>
      </c>
      <c r="K4" s="38">
        <v>11</v>
      </c>
      <c r="L4" s="38">
        <v>12</v>
      </c>
      <c r="M4" s="38">
        <v>13</v>
      </c>
      <c r="N4" s="10">
        <v>14</v>
      </c>
      <c r="O4" s="10">
        <v>15</v>
      </c>
      <c r="P4" s="10">
        <v>16</v>
      </c>
      <c r="Q4" s="10">
        <v>17</v>
      </c>
      <c r="R4" s="10">
        <v>18</v>
      </c>
      <c r="S4" s="10">
        <v>19</v>
      </c>
      <c r="T4" s="10">
        <v>20</v>
      </c>
      <c r="U4" s="22">
        <v>21</v>
      </c>
      <c r="V4" s="22">
        <v>22</v>
      </c>
      <c r="W4" s="22">
        <v>23</v>
      </c>
    </row>
    <row r="5" spans="1:23" ht="12" x14ac:dyDescent="0.2">
      <c r="A5" s="41"/>
      <c r="B5" s="24"/>
      <c r="C5" s="25"/>
      <c r="D5" s="26"/>
      <c r="E5" s="25"/>
      <c r="F5" s="27"/>
      <c r="G5" s="27"/>
      <c r="H5" s="27"/>
      <c r="I5" s="27"/>
      <c r="J5" s="27"/>
      <c r="K5" s="24"/>
      <c r="L5" s="25"/>
      <c r="M5" s="40"/>
      <c r="N5" s="25"/>
      <c r="O5" s="25"/>
      <c r="P5" s="28"/>
      <c r="Q5" s="40"/>
      <c r="R5" s="25"/>
      <c r="S5" s="25"/>
      <c r="T5" s="26"/>
      <c r="U5" s="42"/>
      <c r="V5" s="42"/>
      <c r="W5" s="43"/>
    </row>
    <row r="6" spans="1:23" ht="281.25" x14ac:dyDescent="0.2">
      <c r="A6" s="56" t="s">
        <v>87</v>
      </c>
      <c r="B6" s="56" t="s">
        <v>88</v>
      </c>
      <c r="C6" s="54" t="s">
        <v>89</v>
      </c>
      <c r="D6" s="56" t="s">
        <v>90</v>
      </c>
      <c r="E6" s="54" t="s">
        <v>89</v>
      </c>
      <c r="F6" s="190">
        <v>60273248</v>
      </c>
      <c r="G6" s="190">
        <v>71042596</v>
      </c>
      <c r="H6" s="190">
        <v>64188179</v>
      </c>
      <c r="I6" s="190">
        <v>64188179</v>
      </c>
      <c r="J6" s="190">
        <v>64188179</v>
      </c>
      <c r="K6" s="56" t="s">
        <v>91</v>
      </c>
      <c r="L6" s="56" t="s">
        <v>27</v>
      </c>
      <c r="M6" s="146" t="s">
        <v>92</v>
      </c>
      <c r="N6" s="146" t="s">
        <v>93</v>
      </c>
      <c r="O6" s="54" t="s">
        <v>27</v>
      </c>
      <c r="P6" s="57" t="s">
        <v>94</v>
      </c>
      <c r="Q6" s="54" t="s">
        <v>95</v>
      </c>
      <c r="R6" s="54" t="s">
        <v>96</v>
      </c>
      <c r="S6" s="54" t="s">
        <v>97</v>
      </c>
      <c r="T6" s="58" t="s">
        <v>98</v>
      </c>
      <c r="U6" s="56" t="s">
        <v>99</v>
      </c>
      <c r="V6" s="56" t="s">
        <v>99</v>
      </c>
      <c r="W6" s="56" t="s">
        <v>100</v>
      </c>
    </row>
    <row r="7" spans="1:23" ht="101.25" x14ac:dyDescent="0.2">
      <c r="A7" s="56" t="s">
        <v>87</v>
      </c>
      <c r="B7" s="56" t="s">
        <v>88</v>
      </c>
      <c r="C7" s="54" t="s">
        <v>101</v>
      </c>
      <c r="D7" s="56" t="s">
        <v>90</v>
      </c>
      <c r="E7" s="54" t="s">
        <v>102</v>
      </c>
      <c r="F7" s="190"/>
      <c r="G7" s="190"/>
      <c r="H7" s="190"/>
      <c r="I7" s="190"/>
      <c r="J7" s="190"/>
      <c r="K7" s="56" t="s">
        <v>91</v>
      </c>
      <c r="L7" s="56" t="s">
        <v>103</v>
      </c>
      <c r="M7" s="146" t="s">
        <v>104</v>
      </c>
      <c r="N7" s="146" t="s">
        <v>105</v>
      </c>
      <c r="O7" s="54" t="s">
        <v>103</v>
      </c>
      <c r="P7" s="54" t="s">
        <v>106</v>
      </c>
      <c r="Q7" s="54" t="s">
        <v>107</v>
      </c>
      <c r="R7" s="54" t="s">
        <v>108</v>
      </c>
      <c r="S7" s="54" t="s">
        <v>109</v>
      </c>
      <c r="T7" s="63" t="s">
        <v>110</v>
      </c>
      <c r="U7" s="56" t="s">
        <v>99</v>
      </c>
      <c r="V7" s="56" t="s">
        <v>99</v>
      </c>
      <c r="W7" s="54" t="s">
        <v>111</v>
      </c>
    </row>
    <row r="8" spans="1:23" ht="101.25" x14ac:dyDescent="0.2">
      <c r="A8" s="56" t="s">
        <v>87</v>
      </c>
      <c r="B8" s="56" t="s">
        <v>88</v>
      </c>
      <c r="C8" s="54" t="s">
        <v>101</v>
      </c>
      <c r="D8" s="56" t="s">
        <v>90</v>
      </c>
      <c r="E8" s="54" t="s">
        <v>102</v>
      </c>
      <c r="F8" s="190"/>
      <c r="G8" s="190"/>
      <c r="H8" s="190"/>
      <c r="I8" s="190"/>
      <c r="J8" s="190"/>
      <c r="K8" s="56" t="s">
        <v>91</v>
      </c>
      <c r="L8" s="56" t="s">
        <v>112</v>
      </c>
      <c r="M8" s="146" t="s">
        <v>113</v>
      </c>
      <c r="N8" s="146" t="s">
        <v>114</v>
      </c>
      <c r="O8" s="54" t="s">
        <v>103</v>
      </c>
      <c r="P8" s="54" t="s">
        <v>106</v>
      </c>
      <c r="Q8" s="54" t="s">
        <v>115</v>
      </c>
      <c r="R8" s="54" t="s">
        <v>116</v>
      </c>
      <c r="S8" s="54" t="s">
        <v>117</v>
      </c>
      <c r="T8" s="54" t="s">
        <v>118</v>
      </c>
      <c r="U8" s="56" t="s">
        <v>99</v>
      </c>
      <c r="V8" s="56" t="s">
        <v>99</v>
      </c>
      <c r="W8" s="54" t="s">
        <v>119</v>
      </c>
    </row>
    <row r="9" spans="1:23" ht="78.75" x14ac:dyDescent="0.2">
      <c r="A9" s="56" t="s">
        <v>87</v>
      </c>
      <c r="B9" s="56" t="s">
        <v>88</v>
      </c>
      <c r="C9" s="54" t="s">
        <v>101</v>
      </c>
      <c r="D9" s="56" t="s">
        <v>90</v>
      </c>
      <c r="E9" s="54" t="s">
        <v>120</v>
      </c>
      <c r="F9" s="190"/>
      <c r="G9" s="190"/>
      <c r="H9" s="190"/>
      <c r="I9" s="190"/>
      <c r="J9" s="190"/>
      <c r="K9" s="56" t="s">
        <v>91</v>
      </c>
      <c r="L9" s="56" t="s">
        <v>121</v>
      </c>
      <c r="M9" s="146" t="s">
        <v>122</v>
      </c>
      <c r="N9" s="146" t="s">
        <v>123</v>
      </c>
      <c r="O9" s="54" t="s">
        <v>103</v>
      </c>
      <c r="P9" s="54" t="s">
        <v>106</v>
      </c>
      <c r="Q9" s="54" t="s">
        <v>124</v>
      </c>
      <c r="R9" s="54" t="s">
        <v>125</v>
      </c>
      <c r="S9" s="54" t="s">
        <v>126</v>
      </c>
      <c r="T9" s="54" t="s">
        <v>773</v>
      </c>
      <c r="U9" s="56" t="s">
        <v>99</v>
      </c>
      <c r="V9" s="56" t="s">
        <v>99</v>
      </c>
      <c r="W9" s="54" t="s">
        <v>127</v>
      </c>
    </row>
    <row r="10" spans="1:23" ht="78.75" x14ac:dyDescent="0.2">
      <c r="A10" s="56" t="s">
        <v>87</v>
      </c>
      <c r="B10" s="56" t="s">
        <v>88</v>
      </c>
      <c r="C10" s="54" t="s">
        <v>101</v>
      </c>
      <c r="D10" s="56" t="s">
        <v>90</v>
      </c>
      <c r="E10" s="54" t="s">
        <v>120</v>
      </c>
      <c r="F10" s="190"/>
      <c r="G10" s="190"/>
      <c r="H10" s="190"/>
      <c r="I10" s="190"/>
      <c r="J10" s="190"/>
      <c r="K10" s="56" t="s">
        <v>91</v>
      </c>
      <c r="L10" s="56" t="s">
        <v>128</v>
      </c>
      <c r="M10" s="146" t="s">
        <v>129</v>
      </c>
      <c r="N10" s="146" t="s">
        <v>130</v>
      </c>
      <c r="O10" s="54" t="s">
        <v>103</v>
      </c>
      <c r="P10" s="54" t="s">
        <v>106</v>
      </c>
      <c r="Q10" s="54" t="s">
        <v>131</v>
      </c>
      <c r="R10" s="54" t="s">
        <v>132</v>
      </c>
      <c r="S10" s="54" t="s">
        <v>133</v>
      </c>
      <c r="T10" s="54" t="s">
        <v>134</v>
      </c>
      <c r="U10" s="56" t="s">
        <v>99</v>
      </c>
      <c r="V10" s="56" t="s">
        <v>99</v>
      </c>
      <c r="W10" s="54" t="s">
        <v>127</v>
      </c>
    </row>
    <row r="11" spans="1:23" ht="112.5" x14ac:dyDescent="0.2">
      <c r="A11" s="60" t="s">
        <v>87</v>
      </c>
      <c r="B11" s="60" t="s">
        <v>88</v>
      </c>
      <c r="C11" s="59" t="s">
        <v>89</v>
      </c>
      <c r="D11" s="60" t="s">
        <v>90</v>
      </c>
      <c r="E11" s="59" t="s">
        <v>89</v>
      </c>
      <c r="F11" s="188"/>
      <c r="G11" s="188"/>
      <c r="H11" s="188"/>
      <c r="I11" s="188"/>
      <c r="J11" s="188"/>
      <c r="K11" s="60" t="s">
        <v>91</v>
      </c>
      <c r="L11" s="60" t="s">
        <v>121</v>
      </c>
      <c r="M11" s="181" t="s">
        <v>135</v>
      </c>
      <c r="N11" s="181" t="s">
        <v>136</v>
      </c>
      <c r="O11" s="59" t="s">
        <v>137</v>
      </c>
      <c r="P11" s="61" t="s">
        <v>138</v>
      </c>
      <c r="Q11" s="59" t="s">
        <v>139</v>
      </c>
      <c r="R11" s="62" t="s">
        <v>140</v>
      </c>
      <c r="S11" s="62" t="s">
        <v>141</v>
      </c>
      <c r="T11" s="63" t="s">
        <v>142</v>
      </c>
      <c r="U11" s="60" t="s">
        <v>99</v>
      </c>
      <c r="V11" s="60" t="s">
        <v>99</v>
      </c>
      <c r="W11" s="59" t="s">
        <v>143</v>
      </c>
    </row>
    <row r="12" spans="1:23" ht="157.5" x14ac:dyDescent="0.2">
      <c r="A12" s="56" t="s">
        <v>87</v>
      </c>
      <c r="B12" s="56" t="s">
        <v>88</v>
      </c>
      <c r="C12" s="54" t="s">
        <v>101</v>
      </c>
      <c r="D12" s="56" t="s">
        <v>90</v>
      </c>
      <c r="E12" s="54" t="s">
        <v>102</v>
      </c>
      <c r="F12" s="190"/>
      <c r="G12" s="190"/>
      <c r="H12" s="190"/>
      <c r="I12" s="190"/>
      <c r="J12" s="190"/>
      <c r="K12" s="56" t="s">
        <v>91</v>
      </c>
      <c r="L12" s="56" t="s">
        <v>144</v>
      </c>
      <c r="M12" s="181" t="s">
        <v>145</v>
      </c>
      <c r="N12" s="146" t="s">
        <v>146</v>
      </c>
      <c r="O12" s="54" t="s">
        <v>144</v>
      </c>
      <c r="P12" s="54" t="s">
        <v>106</v>
      </c>
      <c r="Q12" s="54" t="s">
        <v>147</v>
      </c>
      <c r="R12" s="54" t="s">
        <v>148</v>
      </c>
      <c r="S12" s="54" t="s">
        <v>149</v>
      </c>
      <c r="T12" s="63" t="s">
        <v>150</v>
      </c>
      <c r="U12" s="56" t="s">
        <v>99</v>
      </c>
      <c r="V12" s="56" t="s">
        <v>99</v>
      </c>
      <c r="W12" s="54" t="s">
        <v>143</v>
      </c>
    </row>
    <row r="13" spans="1:23" ht="101.25" x14ac:dyDescent="0.2">
      <c r="A13" s="56" t="s">
        <v>87</v>
      </c>
      <c r="B13" s="56" t="s">
        <v>88</v>
      </c>
      <c r="C13" s="54" t="s">
        <v>89</v>
      </c>
      <c r="D13" s="56" t="s">
        <v>90</v>
      </c>
      <c r="E13" s="54" t="s">
        <v>89</v>
      </c>
      <c r="F13" s="190"/>
      <c r="G13" s="190"/>
      <c r="H13" s="190"/>
      <c r="I13" s="190"/>
      <c r="J13" s="190"/>
      <c r="K13" s="56" t="s">
        <v>91</v>
      </c>
      <c r="L13" s="56" t="s">
        <v>151</v>
      </c>
      <c r="M13" s="146" t="s">
        <v>152</v>
      </c>
      <c r="N13" s="146" t="s">
        <v>153</v>
      </c>
      <c r="O13" s="54" t="s">
        <v>112</v>
      </c>
      <c r="P13" s="57" t="s">
        <v>138</v>
      </c>
      <c r="Q13" s="54" t="s">
        <v>154</v>
      </c>
      <c r="R13" s="54" t="s">
        <v>155</v>
      </c>
      <c r="S13" s="54" t="s">
        <v>156</v>
      </c>
      <c r="T13" s="64" t="s">
        <v>157</v>
      </c>
      <c r="U13" s="56" t="s">
        <v>99</v>
      </c>
      <c r="V13" s="56" t="s">
        <v>99</v>
      </c>
      <c r="W13" s="54" t="s">
        <v>143</v>
      </c>
    </row>
    <row r="14" spans="1:23" ht="146.25" x14ac:dyDescent="0.2">
      <c r="A14" s="56" t="s">
        <v>87</v>
      </c>
      <c r="B14" s="56" t="s">
        <v>88</v>
      </c>
      <c r="C14" s="54" t="s">
        <v>89</v>
      </c>
      <c r="D14" s="56" t="s">
        <v>90</v>
      </c>
      <c r="E14" s="54" t="s">
        <v>89</v>
      </c>
      <c r="F14" s="190"/>
      <c r="G14" s="190"/>
      <c r="H14" s="190"/>
      <c r="I14" s="190"/>
      <c r="J14" s="190"/>
      <c r="K14" s="56" t="s">
        <v>91</v>
      </c>
      <c r="L14" s="56" t="s">
        <v>151</v>
      </c>
      <c r="M14" s="146" t="s">
        <v>158</v>
      </c>
      <c r="N14" s="146" t="s">
        <v>159</v>
      </c>
      <c r="O14" s="54" t="s">
        <v>121</v>
      </c>
      <c r="P14" s="57" t="s">
        <v>138</v>
      </c>
      <c r="Q14" s="54" t="s">
        <v>160</v>
      </c>
      <c r="R14" s="54" t="s">
        <v>161</v>
      </c>
      <c r="S14" s="54" t="s">
        <v>162</v>
      </c>
      <c r="T14" s="63" t="s">
        <v>163</v>
      </c>
      <c r="U14" s="56" t="s">
        <v>99</v>
      </c>
      <c r="V14" s="56" t="s">
        <v>99</v>
      </c>
      <c r="W14" s="54" t="s">
        <v>143</v>
      </c>
    </row>
    <row r="15" spans="1:23" ht="78.75" x14ac:dyDescent="0.2">
      <c r="A15" s="56" t="s">
        <v>87</v>
      </c>
      <c r="B15" s="56" t="s">
        <v>88</v>
      </c>
      <c r="C15" s="54" t="s">
        <v>89</v>
      </c>
      <c r="D15" s="56" t="s">
        <v>90</v>
      </c>
      <c r="E15" s="54" t="s">
        <v>89</v>
      </c>
      <c r="F15" s="190"/>
      <c r="G15" s="190"/>
      <c r="H15" s="190"/>
      <c r="I15" s="190"/>
      <c r="J15" s="190"/>
      <c r="K15" s="56" t="s">
        <v>91</v>
      </c>
      <c r="L15" s="56" t="s">
        <v>164</v>
      </c>
      <c r="M15" s="146" t="s">
        <v>165</v>
      </c>
      <c r="N15" s="146" t="s">
        <v>166</v>
      </c>
      <c r="O15" s="54" t="s">
        <v>167</v>
      </c>
      <c r="P15" s="57" t="s">
        <v>138</v>
      </c>
      <c r="Q15" s="54" t="s">
        <v>168</v>
      </c>
      <c r="R15" s="54" t="s">
        <v>169</v>
      </c>
      <c r="S15" s="54" t="s">
        <v>170</v>
      </c>
      <c r="T15" s="65">
        <v>1</v>
      </c>
      <c r="U15" s="56" t="s">
        <v>99</v>
      </c>
      <c r="V15" s="56" t="s">
        <v>99</v>
      </c>
      <c r="W15" s="54" t="s">
        <v>143</v>
      </c>
    </row>
    <row r="16" spans="1:23" ht="33.75" x14ac:dyDescent="0.2">
      <c r="A16" s="56" t="s">
        <v>87</v>
      </c>
      <c r="B16" s="56" t="s">
        <v>88</v>
      </c>
      <c r="C16" s="54" t="s">
        <v>89</v>
      </c>
      <c r="D16" s="56" t="s">
        <v>90</v>
      </c>
      <c r="E16" s="54" t="s">
        <v>89</v>
      </c>
      <c r="F16" s="190"/>
      <c r="G16" s="190"/>
      <c r="H16" s="190"/>
      <c r="I16" s="190"/>
      <c r="J16" s="190"/>
      <c r="K16" s="56" t="s">
        <v>91</v>
      </c>
      <c r="L16" s="54" t="s">
        <v>164</v>
      </c>
      <c r="M16" s="146" t="s">
        <v>171</v>
      </c>
      <c r="N16" s="146" t="s">
        <v>172</v>
      </c>
      <c r="O16" s="54" t="s">
        <v>121</v>
      </c>
      <c r="P16" s="57" t="s">
        <v>138</v>
      </c>
      <c r="Q16" s="54" t="s">
        <v>173</v>
      </c>
      <c r="R16" s="63" t="s">
        <v>174</v>
      </c>
      <c r="S16" s="63" t="s">
        <v>175</v>
      </c>
      <c r="T16" s="65">
        <v>1</v>
      </c>
      <c r="U16" s="56" t="s">
        <v>99</v>
      </c>
      <c r="V16" s="56" t="s">
        <v>99</v>
      </c>
      <c r="W16" s="54" t="s">
        <v>143</v>
      </c>
    </row>
    <row r="17" spans="1:23" ht="101.25" x14ac:dyDescent="0.2">
      <c r="A17" s="56" t="s">
        <v>87</v>
      </c>
      <c r="B17" s="56" t="s">
        <v>88</v>
      </c>
      <c r="C17" s="54" t="s">
        <v>89</v>
      </c>
      <c r="D17" s="56" t="s">
        <v>90</v>
      </c>
      <c r="E17" s="54" t="s">
        <v>89</v>
      </c>
      <c r="F17" s="190"/>
      <c r="G17" s="190"/>
      <c r="H17" s="190"/>
      <c r="I17" s="190"/>
      <c r="J17" s="190"/>
      <c r="K17" s="56" t="s">
        <v>91</v>
      </c>
      <c r="L17" s="54" t="s">
        <v>176</v>
      </c>
      <c r="M17" s="146" t="s">
        <v>177</v>
      </c>
      <c r="N17" s="146" t="s">
        <v>178</v>
      </c>
      <c r="O17" s="54" t="s">
        <v>179</v>
      </c>
      <c r="P17" s="57" t="s">
        <v>138</v>
      </c>
      <c r="Q17" s="54" t="s">
        <v>180</v>
      </c>
      <c r="R17" s="54" t="s">
        <v>181</v>
      </c>
      <c r="S17" s="54" t="s">
        <v>182</v>
      </c>
      <c r="T17" s="54" t="s">
        <v>183</v>
      </c>
      <c r="U17" s="56" t="s">
        <v>99</v>
      </c>
      <c r="V17" s="56" t="s">
        <v>99</v>
      </c>
      <c r="W17" s="54" t="s">
        <v>143</v>
      </c>
    </row>
    <row r="18" spans="1:23" ht="180" x14ac:dyDescent="0.2">
      <c r="A18" s="56" t="s">
        <v>87</v>
      </c>
      <c r="B18" s="56" t="s">
        <v>88</v>
      </c>
      <c r="C18" s="54" t="s">
        <v>101</v>
      </c>
      <c r="D18" s="56" t="s">
        <v>90</v>
      </c>
      <c r="E18" s="54" t="s">
        <v>102</v>
      </c>
      <c r="F18" s="190"/>
      <c r="G18" s="190"/>
      <c r="H18" s="190"/>
      <c r="I18" s="190"/>
      <c r="J18" s="190"/>
      <c r="K18" s="56" t="s">
        <v>91</v>
      </c>
      <c r="L18" s="54" t="s">
        <v>176</v>
      </c>
      <c r="M18" s="146" t="s">
        <v>184</v>
      </c>
      <c r="N18" s="146" t="s">
        <v>185</v>
      </c>
      <c r="O18" s="54" t="s">
        <v>112</v>
      </c>
      <c r="P18" s="54" t="s">
        <v>138</v>
      </c>
      <c r="Q18" s="54" t="s">
        <v>186</v>
      </c>
      <c r="R18" s="54" t="s">
        <v>187</v>
      </c>
      <c r="S18" s="59" t="s">
        <v>188</v>
      </c>
      <c r="T18" s="58" t="s">
        <v>189</v>
      </c>
      <c r="U18" s="56" t="s">
        <v>99</v>
      </c>
      <c r="V18" s="56" t="s">
        <v>99</v>
      </c>
      <c r="W18" s="56" t="s">
        <v>190</v>
      </c>
    </row>
    <row r="19" spans="1:23" x14ac:dyDescent="0.2">
      <c r="A19" s="66"/>
      <c r="B19" s="67"/>
      <c r="C19" s="68"/>
      <c r="D19" s="69"/>
      <c r="E19" s="68"/>
      <c r="F19" s="189"/>
      <c r="G19" s="189"/>
      <c r="H19" s="189"/>
      <c r="I19" s="189"/>
      <c r="J19" s="189"/>
      <c r="K19" s="71"/>
      <c r="L19" s="68"/>
      <c r="M19" s="70"/>
      <c r="N19" s="196"/>
      <c r="O19" s="68"/>
      <c r="P19" s="71"/>
      <c r="Q19" s="70"/>
      <c r="R19" s="68"/>
      <c r="S19" s="68"/>
      <c r="T19" s="69"/>
      <c r="U19" s="72"/>
      <c r="V19" s="72"/>
      <c r="W19" s="73"/>
    </row>
    <row r="20" spans="1:23" ht="22.5" x14ac:dyDescent="0.2">
      <c r="A20" s="56" t="s">
        <v>87</v>
      </c>
      <c r="B20" s="74" t="s">
        <v>191</v>
      </c>
      <c r="C20" s="54" t="s">
        <v>192</v>
      </c>
      <c r="D20" s="60" t="s">
        <v>90</v>
      </c>
      <c r="E20" s="247" t="s">
        <v>193</v>
      </c>
      <c r="F20" s="190"/>
      <c r="G20" s="190"/>
      <c r="H20" s="190"/>
      <c r="I20" s="190"/>
      <c r="J20" s="190"/>
      <c r="K20" s="75" t="s">
        <v>91</v>
      </c>
      <c r="L20" s="56" t="s">
        <v>27</v>
      </c>
      <c r="M20" s="94"/>
      <c r="N20" s="197"/>
      <c r="O20" s="56" t="s">
        <v>27</v>
      </c>
      <c r="P20" s="82"/>
      <c r="Q20" s="77"/>
      <c r="R20" s="77"/>
      <c r="S20" s="77"/>
      <c r="T20" s="77"/>
      <c r="U20" s="77"/>
      <c r="V20" s="77"/>
      <c r="W20" s="55"/>
    </row>
    <row r="21" spans="1:23" ht="56.25" x14ac:dyDescent="0.2">
      <c r="A21" s="56" t="s">
        <v>87</v>
      </c>
      <c r="B21" s="74" t="s">
        <v>191</v>
      </c>
      <c r="C21" s="54" t="s">
        <v>192</v>
      </c>
      <c r="D21" s="60" t="s">
        <v>90</v>
      </c>
      <c r="E21" s="247" t="s">
        <v>193</v>
      </c>
      <c r="F21" s="190"/>
      <c r="G21" s="190"/>
      <c r="H21" s="190"/>
      <c r="I21" s="190"/>
      <c r="J21" s="190"/>
      <c r="K21" s="75" t="s">
        <v>91</v>
      </c>
      <c r="L21" s="56" t="s">
        <v>103</v>
      </c>
      <c r="M21" s="198" t="s">
        <v>194</v>
      </c>
      <c r="N21" s="146" t="s">
        <v>195</v>
      </c>
      <c r="O21" s="56" t="s">
        <v>103</v>
      </c>
      <c r="P21" s="56" t="s">
        <v>196</v>
      </c>
      <c r="Q21" s="76" t="s">
        <v>197</v>
      </c>
      <c r="R21" s="80" t="s">
        <v>198</v>
      </c>
      <c r="S21" s="80" t="s">
        <v>198</v>
      </c>
      <c r="T21" s="81">
        <v>-3.44E-2</v>
      </c>
      <c r="U21" s="82" t="s">
        <v>99</v>
      </c>
      <c r="V21" s="82" t="s">
        <v>99</v>
      </c>
      <c r="W21" s="54" t="s">
        <v>199</v>
      </c>
    </row>
    <row r="22" spans="1:23" ht="67.5" x14ac:dyDescent="0.2">
      <c r="A22" s="56" t="s">
        <v>87</v>
      </c>
      <c r="B22" s="74" t="s">
        <v>191</v>
      </c>
      <c r="C22" s="54" t="s">
        <v>192</v>
      </c>
      <c r="D22" s="60" t="s">
        <v>90</v>
      </c>
      <c r="E22" s="247" t="s">
        <v>200</v>
      </c>
      <c r="F22" s="190"/>
      <c r="G22" s="190"/>
      <c r="H22" s="190"/>
      <c r="I22" s="190"/>
      <c r="J22" s="190"/>
      <c r="K22" s="75" t="s">
        <v>91</v>
      </c>
      <c r="L22" s="56" t="s">
        <v>137</v>
      </c>
      <c r="M22" s="198" t="s">
        <v>201</v>
      </c>
      <c r="N22" s="146" t="s">
        <v>202</v>
      </c>
      <c r="O22" s="56" t="s">
        <v>137</v>
      </c>
      <c r="P22" s="56" t="s">
        <v>203</v>
      </c>
      <c r="Q22" s="76" t="s">
        <v>204</v>
      </c>
      <c r="R22" s="80" t="s">
        <v>205</v>
      </c>
      <c r="S22" s="80" t="s">
        <v>205</v>
      </c>
      <c r="T22" s="81">
        <v>4.6800000000000001E-2</v>
      </c>
      <c r="U22" s="82" t="s">
        <v>99</v>
      </c>
      <c r="V22" s="82" t="s">
        <v>99</v>
      </c>
      <c r="W22" s="54" t="s">
        <v>206</v>
      </c>
    </row>
    <row r="23" spans="1:23" ht="45" x14ac:dyDescent="0.2">
      <c r="A23" s="56" t="s">
        <v>87</v>
      </c>
      <c r="B23" s="74" t="s">
        <v>191</v>
      </c>
      <c r="C23" s="54" t="s">
        <v>192</v>
      </c>
      <c r="D23" s="60" t="s">
        <v>90</v>
      </c>
      <c r="E23" s="247" t="s">
        <v>200</v>
      </c>
      <c r="F23" s="190"/>
      <c r="G23" s="190"/>
      <c r="H23" s="190"/>
      <c r="I23" s="190"/>
      <c r="J23" s="190"/>
      <c r="K23" s="75" t="s">
        <v>91</v>
      </c>
      <c r="L23" s="56" t="s">
        <v>207</v>
      </c>
      <c r="M23" s="198" t="s">
        <v>208</v>
      </c>
      <c r="N23" s="94" t="s">
        <v>209</v>
      </c>
      <c r="O23" s="56" t="s">
        <v>207</v>
      </c>
      <c r="P23" s="56" t="s">
        <v>210</v>
      </c>
      <c r="Q23" s="76" t="s">
        <v>211</v>
      </c>
      <c r="R23" s="79" t="s">
        <v>212</v>
      </c>
      <c r="S23" s="79" t="s">
        <v>213</v>
      </c>
      <c r="T23" s="56">
        <v>414</v>
      </c>
      <c r="U23" s="82" t="s">
        <v>99</v>
      </c>
      <c r="V23" s="82" t="s">
        <v>99</v>
      </c>
      <c r="W23" s="54" t="s">
        <v>214</v>
      </c>
    </row>
    <row r="24" spans="1:23" ht="33.75" x14ac:dyDescent="0.2">
      <c r="A24" s="56" t="s">
        <v>87</v>
      </c>
      <c r="B24" s="74" t="s">
        <v>191</v>
      </c>
      <c r="C24" s="54" t="s">
        <v>215</v>
      </c>
      <c r="D24" s="60" t="s">
        <v>90</v>
      </c>
      <c r="E24" s="247" t="s">
        <v>193</v>
      </c>
      <c r="F24" s="190"/>
      <c r="G24" s="190"/>
      <c r="H24" s="190"/>
      <c r="I24" s="190"/>
      <c r="J24" s="190"/>
      <c r="K24" s="75" t="s">
        <v>91</v>
      </c>
      <c r="L24" s="56" t="s">
        <v>216</v>
      </c>
      <c r="M24" s="198" t="s">
        <v>217</v>
      </c>
      <c r="N24" s="199" t="s">
        <v>218</v>
      </c>
      <c r="O24" s="84" t="s">
        <v>216</v>
      </c>
      <c r="P24" s="84" t="s">
        <v>210</v>
      </c>
      <c r="Q24" s="85" t="s">
        <v>219</v>
      </c>
      <c r="R24" s="83" t="s">
        <v>220</v>
      </c>
      <c r="S24" s="83" t="s">
        <v>220</v>
      </c>
      <c r="T24" s="84">
        <v>331</v>
      </c>
      <c r="U24" s="86" t="s">
        <v>99</v>
      </c>
      <c r="V24" s="86" t="s">
        <v>99</v>
      </c>
      <c r="W24" s="87" t="s">
        <v>221</v>
      </c>
    </row>
    <row r="25" spans="1:23" ht="33.75" x14ac:dyDescent="0.2">
      <c r="A25" s="56" t="s">
        <v>87</v>
      </c>
      <c r="B25" s="74" t="s">
        <v>191</v>
      </c>
      <c r="C25" s="54" t="s">
        <v>192</v>
      </c>
      <c r="D25" s="60" t="s">
        <v>90</v>
      </c>
      <c r="E25" s="247" t="s">
        <v>200</v>
      </c>
      <c r="F25" s="190"/>
      <c r="G25" s="190"/>
      <c r="H25" s="190"/>
      <c r="I25" s="190"/>
      <c r="J25" s="190"/>
      <c r="K25" s="75" t="s">
        <v>91</v>
      </c>
      <c r="L25" s="56" t="s">
        <v>222</v>
      </c>
      <c r="M25" s="198" t="s">
        <v>223</v>
      </c>
      <c r="N25" s="146" t="s">
        <v>224</v>
      </c>
      <c r="O25" s="88" t="s">
        <v>225</v>
      </c>
      <c r="P25" s="56" t="s">
        <v>106</v>
      </c>
      <c r="Q25" s="78" t="s">
        <v>226</v>
      </c>
      <c r="R25" s="89" t="s">
        <v>227</v>
      </c>
      <c r="S25" s="89" t="s">
        <v>227</v>
      </c>
      <c r="T25" s="90">
        <v>1.2222</v>
      </c>
      <c r="U25" s="82" t="s">
        <v>99</v>
      </c>
      <c r="V25" s="82" t="s">
        <v>99</v>
      </c>
      <c r="W25" s="56" t="s">
        <v>228</v>
      </c>
    </row>
    <row r="26" spans="1:23" ht="12" thickBot="1" x14ac:dyDescent="0.25">
      <c r="A26" s="66"/>
      <c r="B26" s="67"/>
      <c r="C26" s="68"/>
      <c r="D26" s="69"/>
      <c r="E26" s="68"/>
      <c r="F26" s="189"/>
      <c r="G26" s="189"/>
      <c r="H26" s="189"/>
      <c r="I26" s="189"/>
      <c r="J26" s="189"/>
      <c r="K26" s="71"/>
      <c r="L26" s="68"/>
      <c r="M26" s="70"/>
      <c r="N26" s="196"/>
      <c r="O26" s="68"/>
      <c r="P26" s="71"/>
      <c r="Q26" s="70"/>
      <c r="R26" s="68"/>
      <c r="S26" s="68"/>
      <c r="T26" s="69"/>
      <c r="U26" s="72"/>
      <c r="V26" s="72"/>
      <c r="W26" s="73"/>
    </row>
    <row r="27" spans="1:23" ht="79.5" thickBot="1" x14ac:dyDescent="0.25">
      <c r="A27" s="56" t="s">
        <v>87</v>
      </c>
      <c r="B27" s="91" t="s">
        <v>229</v>
      </c>
      <c r="C27" s="79" t="s">
        <v>230</v>
      </c>
      <c r="D27" s="60" t="s">
        <v>231</v>
      </c>
      <c r="E27" s="248" t="s">
        <v>232</v>
      </c>
      <c r="F27" s="190">
        <v>1767412</v>
      </c>
      <c r="G27" s="190">
        <v>1440902</v>
      </c>
      <c r="H27" s="190">
        <v>1641652</v>
      </c>
      <c r="I27" s="190">
        <v>1641652</v>
      </c>
      <c r="J27" s="190">
        <v>1641652</v>
      </c>
      <c r="K27" s="56" t="s">
        <v>233</v>
      </c>
      <c r="L27" s="75" t="s">
        <v>234</v>
      </c>
      <c r="M27" s="94" t="s">
        <v>235</v>
      </c>
      <c r="N27" s="98" t="s">
        <v>236</v>
      </c>
      <c r="O27" s="56" t="s">
        <v>27</v>
      </c>
      <c r="P27" s="75" t="s">
        <v>203</v>
      </c>
      <c r="Q27" s="94" t="s">
        <v>237</v>
      </c>
      <c r="R27" s="95" t="s">
        <v>238</v>
      </c>
      <c r="S27" s="96" t="s">
        <v>238</v>
      </c>
      <c r="T27" s="97">
        <v>-0.45</v>
      </c>
      <c r="U27" s="77" t="s">
        <v>99</v>
      </c>
      <c r="V27" s="77" t="s">
        <v>99</v>
      </c>
      <c r="W27" s="92" t="s">
        <v>239</v>
      </c>
    </row>
    <row r="28" spans="1:23" ht="79.5" thickBot="1" x14ac:dyDescent="0.25">
      <c r="A28" s="56" t="s">
        <v>87</v>
      </c>
      <c r="B28" s="91" t="s">
        <v>229</v>
      </c>
      <c r="C28" s="79" t="s">
        <v>230</v>
      </c>
      <c r="D28" s="60" t="s">
        <v>231</v>
      </c>
      <c r="E28" s="248" t="s">
        <v>240</v>
      </c>
      <c r="F28" s="190"/>
      <c r="G28" s="190"/>
      <c r="H28" s="190"/>
      <c r="I28" s="190"/>
      <c r="J28" s="190"/>
      <c r="K28" s="56" t="s">
        <v>233</v>
      </c>
      <c r="L28" s="75" t="s">
        <v>103</v>
      </c>
      <c r="M28" s="94" t="s">
        <v>241</v>
      </c>
      <c r="N28" s="98" t="s">
        <v>242</v>
      </c>
      <c r="O28" s="56" t="s">
        <v>103</v>
      </c>
      <c r="P28" s="75" t="s">
        <v>106</v>
      </c>
      <c r="Q28" s="94" t="s">
        <v>243</v>
      </c>
      <c r="R28" s="99" t="s">
        <v>244</v>
      </c>
      <c r="S28" s="100" t="s">
        <v>244</v>
      </c>
      <c r="T28" s="97">
        <v>1</v>
      </c>
      <c r="U28" s="77" t="s">
        <v>99</v>
      </c>
      <c r="V28" s="77" t="s">
        <v>99</v>
      </c>
      <c r="W28" s="92" t="s">
        <v>245</v>
      </c>
    </row>
    <row r="29" spans="1:23" ht="34.5" thickBot="1" x14ac:dyDescent="0.25">
      <c r="A29" s="56" t="s">
        <v>87</v>
      </c>
      <c r="B29" s="91" t="s">
        <v>229</v>
      </c>
      <c r="C29" s="79" t="s">
        <v>230</v>
      </c>
      <c r="D29" s="60" t="s">
        <v>231</v>
      </c>
      <c r="E29" s="248" t="s">
        <v>240</v>
      </c>
      <c r="F29" s="190"/>
      <c r="G29" s="190"/>
      <c r="H29" s="190"/>
      <c r="I29" s="190"/>
      <c r="J29" s="190"/>
      <c r="K29" s="56" t="s">
        <v>233</v>
      </c>
      <c r="L29" s="75" t="s">
        <v>246</v>
      </c>
      <c r="M29" s="94" t="s">
        <v>247</v>
      </c>
      <c r="N29" s="98" t="s">
        <v>248</v>
      </c>
      <c r="O29" s="56" t="s">
        <v>246</v>
      </c>
      <c r="P29" s="75" t="s">
        <v>106</v>
      </c>
      <c r="Q29" s="94" t="s">
        <v>249</v>
      </c>
      <c r="R29" s="99" t="s">
        <v>250</v>
      </c>
      <c r="S29" s="100" t="s">
        <v>250</v>
      </c>
      <c r="T29" s="101">
        <v>0.81669999999999998</v>
      </c>
      <c r="U29" s="77" t="s">
        <v>99</v>
      </c>
      <c r="V29" s="77" t="s">
        <v>99</v>
      </c>
      <c r="W29" s="92" t="s">
        <v>251</v>
      </c>
    </row>
    <row r="30" spans="1:23" ht="34.5" thickBot="1" x14ac:dyDescent="0.25">
      <c r="A30" s="56" t="s">
        <v>87</v>
      </c>
      <c r="B30" s="91" t="s">
        <v>229</v>
      </c>
      <c r="C30" s="79" t="s">
        <v>230</v>
      </c>
      <c r="D30" s="60" t="s">
        <v>231</v>
      </c>
      <c r="E30" s="248" t="s">
        <v>240</v>
      </c>
      <c r="F30" s="190"/>
      <c r="G30" s="190"/>
      <c r="H30" s="190"/>
      <c r="I30" s="190"/>
      <c r="J30" s="190"/>
      <c r="K30" s="56" t="s">
        <v>233</v>
      </c>
      <c r="L30" s="75" t="s">
        <v>207</v>
      </c>
      <c r="M30" s="94" t="s">
        <v>252</v>
      </c>
      <c r="N30" s="98" t="s">
        <v>253</v>
      </c>
      <c r="O30" s="56" t="s">
        <v>207</v>
      </c>
      <c r="P30" s="75" t="s">
        <v>203</v>
      </c>
      <c r="Q30" s="94" t="s">
        <v>254</v>
      </c>
      <c r="R30" s="102" t="s">
        <v>255</v>
      </c>
      <c r="S30" s="103" t="s">
        <v>255</v>
      </c>
      <c r="T30" s="97">
        <v>1.68</v>
      </c>
      <c r="U30" s="77" t="s">
        <v>99</v>
      </c>
      <c r="V30" s="77" t="s">
        <v>99</v>
      </c>
      <c r="W30" s="92" t="s">
        <v>251</v>
      </c>
    </row>
    <row r="31" spans="1:23" ht="68.25" thickBot="1" x14ac:dyDescent="0.25">
      <c r="A31" s="56" t="s">
        <v>87</v>
      </c>
      <c r="B31" s="91" t="s">
        <v>229</v>
      </c>
      <c r="C31" s="79" t="s">
        <v>230</v>
      </c>
      <c r="D31" s="60" t="s">
        <v>231</v>
      </c>
      <c r="E31" s="248" t="s">
        <v>240</v>
      </c>
      <c r="F31" s="190"/>
      <c r="G31" s="190"/>
      <c r="H31" s="190"/>
      <c r="I31" s="190"/>
      <c r="J31" s="190"/>
      <c r="K31" s="56" t="s">
        <v>233</v>
      </c>
      <c r="L31" s="75" t="s">
        <v>216</v>
      </c>
      <c r="M31" s="94" t="s">
        <v>256</v>
      </c>
      <c r="N31" s="98" t="s">
        <v>257</v>
      </c>
      <c r="O31" s="56" t="s">
        <v>216</v>
      </c>
      <c r="P31" s="75" t="s">
        <v>106</v>
      </c>
      <c r="Q31" s="94" t="s">
        <v>258</v>
      </c>
      <c r="R31" s="99" t="s">
        <v>259</v>
      </c>
      <c r="S31" s="100" t="s">
        <v>259</v>
      </c>
      <c r="T31" s="97">
        <v>0.96079999999999999</v>
      </c>
      <c r="U31" s="77" t="s">
        <v>99</v>
      </c>
      <c r="V31" s="77" t="s">
        <v>99</v>
      </c>
      <c r="W31" s="92" t="s">
        <v>251</v>
      </c>
    </row>
    <row r="32" spans="1:23" ht="57" thickBot="1" x14ac:dyDescent="0.25">
      <c r="A32" s="56" t="s">
        <v>87</v>
      </c>
      <c r="B32" s="91" t="s">
        <v>229</v>
      </c>
      <c r="C32" s="79" t="s">
        <v>230</v>
      </c>
      <c r="D32" s="60" t="s">
        <v>231</v>
      </c>
      <c r="E32" s="248" t="s">
        <v>240</v>
      </c>
      <c r="F32" s="190"/>
      <c r="G32" s="190"/>
      <c r="H32" s="190"/>
      <c r="I32" s="190"/>
      <c r="J32" s="190"/>
      <c r="K32" s="56" t="s">
        <v>233</v>
      </c>
      <c r="L32" s="75" t="s">
        <v>222</v>
      </c>
      <c r="M32" s="94" t="s">
        <v>260</v>
      </c>
      <c r="N32" s="98" t="s">
        <v>261</v>
      </c>
      <c r="O32" s="56" t="s">
        <v>222</v>
      </c>
      <c r="P32" s="75" t="s">
        <v>106</v>
      </c>
      <c r="Q32" s="94" t="s">
        <v>262</v>
      </c>
      <c r="R32" s="99" t="s">
        <v>263</v>
      </c>
      <c r="S32" s="100" t="s">
        <v>263</v>
      </c>
      <c r="T32" s="97">
        <v>1</v>
      </c>
      <c r="U32" s="77" t="s">
        <v>99</v>
      </c>
      <c r="V32" s="77" t="s">
        <v>99</v>
      </c>
      <c r="W32" s="92" t="s">
        <v>251</v>
      </c>
    </row>
    <row r="33" spans="1:23" ht="34.5" thickBot="1" x14ac:dyDescent="0.25">
      <c r="A33" s="56" t="s">
        <v>87</v>
      </c>
      <c r="B33" s="91" t="s">
        <v>229</v>
      </c>
      <c r="C33" s="79" t="s">
        <v>230</v>
      </c>
      <c r="D33" s="60" t="s">
        <v>231</v>
      </c>
      <c r="E33" s="248" t="s">
        <v>240</v>
      </c>
      <c r="F33" s="190"/>
      <c r="G33" s="190"/>
      <c r="H33" s="190"/>
      <c r="I33" s="190"/>
      <c r="J33" s="190"/>
      <c r="K33" s="56" t="s">
        <v>233</v>
      </c>
      <c r="L33" s="75" t="s">
        <v>164</v>
      </c>
      <c r="M33" s="94" t="s">
        <v>264</v>
      </c>
      <c r="N33" s="98" t="s">
        <v>265</v>
      </c>
      <c r="O33" s="56" t="s">
        <v>164</v>
      </c>
      <c r="P33" s="75" t="s">
        <v>266</v>
      </c>
      <c r="Q33" s="94" t="s">
        <v>267</v>
      </c>
      <c r="R33" s="99" t="s">
        <v>268</v>
      </c>
      <c r="S33" s="100" t="s">
        <v>269</v>
      </c>
      <c r="T33" s="93">
        <v>0</v>
      </c>
      <c r="U33" s="77" t="s">
        <v>99</v>
      </c>
      <c r="V33" s="77" t="s">
        <v>99</v>
      </c>
      <c r="W33" s="92" t="s">
        <v>270</v>
      </c>
    </row>
    <row r="34" spans="1:23" ht="45.75" thickBot="1" x14ac:dyDescent="0.25">
      <c r="A34" s="56" t="s">
        <v>87</v>
      </c>
      <c r="B34" s="91" t="s">
        <v>229</v>
      </c>
      <c r="C34" s="79" t="s">
        <v>230</v>
      </c>
      <c r="D34" s="60" t="s">
        <v>231</v>
      </c>
      <c r="E34" s="248" t="s">
        <v>240</v>
      </c>
      <c r="F34" s="190"/>
      <c r="G34" s="190"/>
      <c r="H34" s="190"/>
      <c r="I34" s="190"/>
      <c r="J34" s="190"/>
      <c r="K34" s="56" t="s">
        <v>233</v>
      </c>
      <c r="L34" s="75" t="s">
        <v>271</v>
      </c>
      <c r="M34" s="94" t="s">
        <v>272</v>
      </c>
      <c r="N34" s="98" t="s">
        <v>273</v>
      </c>
      <c r="O34" s="56" t="s">
        <v>271</v>
      </c>
      <c r="P34" s="75" t="s">
        <v>106</v>
      </c>
      <c r="Q34" s="94" t="s">
        <v>274</v>
      </c>
      <c r="R34" s="99" t="s">
        <v>275</v>
      </c>
      <c r="S34" s="100" t="s">
        <v>275</v>
      </c>
      <c r="T34" s="97">
        <v>1</v>
      </c>
      <c r="U34" s="77" t="s">
        <v>99</v>
      </c>
      <c r="V34" s="77" t="s">
        <v>99</v>
      </c>
      <c r="W34" s="92" t="s">
        <v>251</v>
      </c>
    </row>
    <row r="35" spans="1:23" ht="45.75" thickBot="1" x14ac:dyDescent="0.25">
      <c r="A35" s="56" t="s">
        <v>87</v>
      </c>
      <c r="B35" s="91" t="s">
        <v>229</v>
      </c>
      <c r="C35" s="79" t="s">
        <v>230</v>
      </c>
      <c r="D35" s="60" t="s">
        <v>231</v>
      </c>
      <c r="E35" s="248" t="s">
        <v>240</v>
      </c>
      <c r="F35" s="190"/>
      <c r="G35" s="190"/>
      <c r="H35" s="190"/>
      <c r="I35" s="190"/>
      <c r="J35" s="190"/>
      <c r="K35" s="56" t="s">
        <v>233</v>
      </c>
      <c r="L35" s="75" t="s">
        <v>176</v>
      </c>
      <c r="M35" s="94" t="s">
        <v>276</v>
      </c>
      <c r="N35" s="98" t="s">
        <v>277</v>
      </c>
      <c r="O35" s="56" t="s">
        <v>176</v>
      </c>
      <c r="P35" s="75" t="s">
        <v>266</v>
      </c>
      <c r="Q35" s="94" t="s">
        <v>278</v>
      </c>
      <c r="R35" s="99" t="s">
        <v>279</v>
      </c>
      <c r="S35" s="100" t="s">
        <v>280</v>
      </c>
      <c r="T35" s="104">
        <v>31</v>
      </c>
      <c r="U35" s="77" t="s">
        <v>99</v>
      </c>
      <c r="V35" s="77" t="s">
        <v>99</v>
      </c>
      <c r="W35" s="92" t="s">
        <v>281</v>
      </c>
    </row>
    <row r="36" spans="1:23" ht="45.75" thickBot="1" x14ac:dyDescent="0.25">
      <c r="A36" s="56" t="s">
        <v>87</v>
      </c>
      <c r="B36" s="91" t="s">
        <v>229</v>
      </c>
      <c r="C36" s="79" t="s">
        <v>230</v>
      </c>
      <c r="D36" s="60" t="s">
        <v>231</v>
      </c>
      <c r="E36" s="248" t="s">
        <v>240</v>
      </c>
      <c r="F36" s="190"/>
      <c r="G36" s="190"/>
      <c r="H36" s="190"/>
      <c r="I36" s="190"/>
      <c r="J36" s="190"/>
      <c r="K36" s="56" t="s">
        <v>233</v>
      </c>
      <c r="L36" s="75" t="s">
        <v>282</v>
      </c>
      <c r="M36" s="94" t="s">
        <v>283</v>
      </c>
      <c r="N36" s="98" t="s">
        <v>273</v>
      </c>
      <c r="O36" s="56" t="s">
        <v>282</v>
      </c>
      <c r="P36" s="75" t="s">
        <v>106</v>
      </c>
      <c r="Q36" s="94" t="s">
        <v>284</v>
      </c>
      <c r="R36" s="99" t="s">
        <v>275</v>
      </c>
      <c r="S36" s="100" t="s">
        <v>275</v>
      </c>
      <c r="T36" s="97">
        <v>1</v>
      </c>
      <c r="U36" s="77" t="s">
        <v>99</v>
      </c>
      <c r="V36" s="77" t="s">
        <v>99</v>
      </c>
      <c r="W36" s="92" t="s">
        <v>251</v>
      </c>
    </row>
    <row r="37" spans="1:23" ht="12" thickBot="1" x14ac:dyDescent="0.25">
      <c r="A37" s="66"/>
      <c r="B37" s="67"/>
      <c r="C37" s="68"/>
      <c r="D37" s="69"/>
      <c r="E37" s="68"/>
      <c r="F37" s="189"/>
      <c r="G37" s="189"/>
      <c r="H37" s="189"/>
      <c r="I37" s="189"/>
      <c r="J37" s="189"/>
      <c r="K37" s="71"/>
      <c r="L37" s="68"/>
      <c r="M37" s="105"/>
      <c r="N37" s="196"/>
      <c r="O37" s="68"/>
      <c r="P37" s="71"/>
      <c r="Q37" s="105"/>
      <c r="R37" s="68"/>
      <c r="S37" s="68"/>
      <c r="T37" s="69"/>
      <c r="U37" s="106"/>
      <c r="V37" s="106"/>
      <c r="W37" s="107"/>
    </row>
    <row r="38" spans="1:23" ht="90.75" thickBot="1" x14ac:dyDescent="0.25">
      <c r="A38" s="108" t="s">
        <v>87</v>
      </c>
      <c r="B38" s="109" t="s">
        <v>285</v>
      </c>
      <c r="C38" s="182" t="s">
        <v>286</v>
      </c>
      <c r="D38" s="111" t="s">
        <v>287</v>
      </c>
      <c r="E38" s="114" t="s">
        <v>288</v>
      </c>
      <c r="F38" s="191">
        <v>36735756</v>
      </c>
      <c r="G38" s="191">
        <v>42578154</v>
      </c>
      <c r="H38" s="191">
        <v>39439254</v>
      </c>
      <c r="I38" s="191">
        <v>39439254</v>
      </c>
      <c r="J38" s="191">
        <v>39439254</v>
      </c>
      <c r="K38" s="108" t="s">
        <v>91</v>
      </c>
      <c r="L38" s="113" t="s">
        <v>27</v>
      </c>
      <c r="M38" s="200" t="s">
        <v>289</v>
      </c>
      <c r="N38" s="201" t="s">
        <v>290</v>
      </c>
      <c r="O38" s="108" t="s">
        <v>27</v>
      </c>
      <c r="P38" s="113" t="s">
        <v>106</v>
      </c>
      <c r="Q38" s="114" t="s">
        <v>291</v>
      </c>
      <c r="R38" s="115" t="s">
        <v>292</v>
      </c>
      <c r="S38" s="116" t="s">
        <v>292</v>
      </c>
      <c r="T38" s="47">
        <f>(58/63)*100</f>
        <v>92.063492063492063</v>
      </c>
      <c r="U38" s="48" t="s">
        <v>293</v>
      </c>
      <c r="V38" s="47">
        <f>(58/63)*100</f>
        <v>92.063492063492063</v>
      </c>
      <c r="W38" s="114" t="s">
        <v>251</v>
      </c>
    </row>
    <row r="39" spans="1:23" ht="45.75" thickBot="1" x14ac:dyDescent="0.25">
      <c r="A39" s="108" t="s">
        <v>87</v>
      </c>
      <c r="B39" s="109" t="s">
        <v>285</v>
      </c>
      <c r="C39" s="182" t="s">
        <v>286</v>
      </c>
      <c r="D39" s="111" t="s">
        <v>287</v>
      </c>
      <c r="E39" s="114" t="s">
        <v>288</v>
      </c>
      <c r="F39" s="191"/>
      <c r="G39" s="191"/>
      <c r="H39" s="191"/>
      <c r="I39" s="191"/>
      <c r="J39" s="191"/>
      <c r="K39" s="108" t="s">
        <v>91</v>
      </c>
      <c r="L39" s="113" t="s">
        <v>103</v>
      </c>
      <c r="M39" s="200" t="s">
        <v>294</v>
      </c>
      <c r="N39" s="201" t="s">
        <v>295</v>
      </c>
      <c r="O39" s="108" t="s">
        <v>103</v>
      </c>
      <c r="P39" s="113" t="s">
        <v>203</v>
      </c>
      <c r="Q39" s="114" t="s">
        <v>296</v>
      </c>
      <c r="R39" s="115" t="s">
        <v>297</v>
      </c>
      <c r="S39" s="117" t="s">
        <v>298</v>
      </c>
      <c r="T39" s="118">
        <f>((156+166+162+119+183+191+220+236+221+151+133+120)/(145+219+168+230+247+289+192+132+242+198+184+123))-1*100</f>
        <v>-99.131279020683834</v>
      </c>
      <c r="U39" s="108">
        <f t="shared" ref="U39:U40" si="0">156+166+162+119+183+191+220+236+221+151+133+120</f>
        <v>2058</v>
      </c>
      <c r="V39" s="118">
        <f>((156+166+162+119+183+191+220+236+221+151+133+120)/(145+219+168+230+247+289+192+132+242+198+184+123))-1*100</f>
        <v>-99.131279020683834</v>
      </c>
      <c r="W39" s="114" t="s">
        <v>251</v>
      </c>
    </row>
    <row r="40" spans="1:23" ht="45.75" thickBot="1" x14ac:dyDescent="0.25">
      <c r="A40" s="108" t="s">
        <v>87</v>
      </c>
      <c r="B40" s="109" t="s">
        <v>285</v>
      </c>
      <c r="C40" s="182" t="s">
        <v>286</v>
      </c>
      <c r="D40" s="111" t="s">
        <v>287</v>
      </c>
      <c r="E40" s="114" t="s">
        <v>288</v>
      </c>
      <c r="F40" s="191"/>
      <c r="G40" s="191"/>
      <c r="H40" s="191"/>
      <c r="I40" s="191"/>
      <c r="J40" s="191"/>
      <c r="K40" s="108" t="s">
        <v>91</v>
      </c>
      <c r="L40" s="113" t="s">
        <v>137</v>
      </c>
      <c r="M40" s="200" t="s">
        <v>299</v>
      </c>
      <c r="N40" s="201" t="s">
        <v>300</v>
      </c>
      <c r="O40" s="108" t="s">
        <v>137</v>
      </c>
      <c r="P40" s="113" t="s">
        <v>106</v>
      </c>
      <c r="Q40" s="114" t="s">
        <v>301</v>
      </c>
      <c r="R40" s="115" t="s">
        <v>302</v>
      </c>
      <c r="S40" s="116" t="s">
        <v>302</v>
      </c>
      <c r="T40" s="118">
        <f>(156+166+162+119+183+191+220+236+221+151+133+120)/(145+219+168+230+247+289+192+132+242+198+184+123)*100</f>
        <v>86.872097931616722</v>
      </c>
      <c r="U40" s="108">
        <f t="shared" si="0"/>
        <v>2058</v>
      </c>
      <c r="V40" s="118">
        <f>(156+166+162+119+183+191+220+236+221+151+133+120)/(145+219+168+230+247+289+192+132+242+198+184+123)*100</f>
        <v>86.872097931616722</v>
      </c>
      <c r="W40" s="114" t="s">
        <v>251</v>
      </c>
    </row>
    <row r="41" spans="1:23" ht="45.75" thickBot="1" x14ac:dyDescent="0.25">
      <c r="A41" s="108" t="s">
        <v>87</v>
      </c>
      <c r="B41" s="109" t="s">
        <v>285</v>
      </c>
      <c r="C41" s="182" t="s">
        <v>286</v>
      </c>
      <c r="D41" s="111" t="s">
        <v>287</v>
      </c>
      <c r="E41" s="114" t="s">
        <v>288</v>
      </c>
      <c r="F41" s="191"/>
      <c r="G41" s="191"/>
      <c r="H41" s="191"/>
      <c r="I41" s="191"/>
      <c r="J41" s="191"/>
      <c r="K41" s="108" t="s">
        <v>91</v>
      </c>
      <c r="L41" s="113" t="s">
        <v>207</v>
      </c>
      <c r="M41" s="200" t="s">
        <v>303</v>
      </c>
      <c r="N41" s="201" t="s">
        <v>304</v>
      </c>
      <c r="O41" s="108" t="s">
        <v>207</v>
      </c>
      <c r="P41" s="113" t="s">
        <v>203</v>
      </c>
      <c r="Q41" s="114" t="s">
        <v>305</v>
      </c>
      <c r="R41" s="115" t="s">
        <v>306</v>
      </c>
      <c r="S41" s="117" t="s">
        <v>307</v>
      </c>
      <c r="T41" s="108">
        <f>((6/4)-1)*100</f>
        <v>50</v>
      </c>
      <c r="U41" s="108">
        <v>6</v>
      </c>
      <c r="V41" s="108">
        <f>((6/4)-1)*100</f>
        <v>50</v>
      </c>
      <c r="W41" s="114" t="s">
        <v>251</v>
      </c>
    </row>
    <row r="42" spans="1:23" ht="57" thickBot="1" x14ac:dyDescent="0.25">
      <c r="A42" s="108" t="s">
        <v>87</v>
      </c>
      <c r="B42" s="109" t="s">
        <v>285</v>
      </c>
      <c r="C42" s="182" t="s">
        <v>286</v>
      </c>
      <c r="D42" s="111" t="s">
        <v>287</v>
      </c>
      <c r="E42" s="114" t="s">
        <v>288</v>
      </c>
      <c r="F42" s="191"/>
      <c r="G42" s="191"/>
      <c r="H42" s="191"/>
      <c r="I42" s="191"/>
      <c r="J42" s="191"/>
      <c r="K42" s="108" t="s">
        <v>91</v>
      </c>
      <c r="L42" s="113" t="s">
        <v>225</v>
      </c>
      <c r="M42" s="200" t="s">
        <v>308</v>
      </c>
      <c r="N42" s="201" t="s">
        <v>309</v>
      </c>
      <c r="O42" s="108" t="s">
        <v>225</v>
      </c>
      <c r="P42" s="113" t="s">
        <v>106</v>
      </c>
      <c r="Q42" s="114" t="s">
        <v>309</v>
      </c>
      <c r="R42" s="119" t="s">
        <v>310</v>
      </c>
      <c r="S42" s="116" t="s">
        <v>310</v>
      </c>
      <c r="T42" s="118">
        <f>(156+166+162+119+183+191+220+236+221+151+133+120)/(145+219+168+230+247+289+192+132+242+198+184+123)*100</f>
        <v>86.872097931616722</v>
      </c>
      <c r="U42" s="108">
        <f>156+166+162+119+183+191+220+236+221+151+133+120</f>
        <v>2058</v>
      </c>
      <c r="V42" s="118">
        <f>(156+166+162+119+183+191+220+236+221+151+133+120)/(145+219+168+230+247+289+192+132+242+198+184+123)*100</f>
        <v>86.872097931616722</v>
      </c>
      <c r="W42" s="114" t="s">
        <v>251</v>
      </c>
    </row>
    <row r="43" spans="1:23" ht="33.75" x14ac:dyDescent="0.2">
      <c r="A43" s="108" t="s">
        <v>87</v>
      </c>
      <c r="B43" s="109" t="s">
        <v>285</v>
      </c>
      <c r="C43" s="182" t="s">
        <v>286</v>
      </c>
      <c r="D43" s="111"/>
      <c r="E43" s="114"/>
      <c r="F43" s="191"/>
      <c r="G43" s="191"/>
      <c r="H43" s="191"/>
      <c r="I43" s="191"/>
      <c r="J43" s="191"/>
      <c r="K43" s="108"/>
      <c r="L43" s="113" t="s">
        <v>311</v>
      </c>
      <c r="M43" s="200" t="s">
        <v>312</v>
      </c>
      <c r="N43" s="201" t="s">
        <v>313</v>
      </c>
      <c r="O43" s="108" t="s">
        <v>311</v>
      </c>
      <c r="P43" s="113" t="s">
        <v>106</v>
      </c>
      <c r="Q43" s="49" t="s">
        <v>314</v>
      </c>
      <c r="R43" s="49" t="s">
        <v>315</v>
      </c>
      <c r="S43" s="50" t="s">
        <v>315</v>
      </c>
      <c r="T43" s="48">
        <v>0</v>
      </c>
      <c r="U43" s="108">
        <v>0</v>
      </c>
      <c r="V43" s="108">
        <v>0</v>
      </c>
      <c r="W43" s="114" t="s">
        <v>316</v>
      </c>
    </row>
    <row r="44" spans="1:23" ht="57" thickBot="1" x14ac:dyDescent="0.25">
      <c r="A44" s="108" t="s">
        <v>87</v>
      </c>
      <c r="B44" s="109" t="s">
        <v>285</v>
      </c>
      <c r="C44" s="182" t="s">
        <v>286</v>
      </c>
      <c r="D44" s="111" t="s">
        <v>287</v>
      </c>
      <c r="E44" s="114" t="s">
        <v>288</v>
      </c>
      <c r="F44" s="191"/>
      <c r="G44" s="191"/>
      <c r="H44" s="191"/>
      <c r="I44" s="191"/>
      <c r="J44" s="191"/>
      <c r="K44" s="108" t="s">
        <v>91</v>
      </c>
      <c r="L44" s="113" t="s">
        <v>216</v>
      </c>
      <c r="M44" s="200" t="s">
        <v>317</v>
      </c>
      <c r="N44" s="201" t="s">
        <v>318</v>
      </c>
      <c r="O44" s="108" t="s">
        <v>216</v>
      </c>
      <c r="P44" s="113" t="s">
        <v>106</v>
      </c>
      <c r="Q44" s="114" t="s">
        <v>318</v>
      </c>
      <c r="R44" s="120" t="s">
        <v>319</v>
      </c>
      <c r="S44" s="114" t="s">
        <v>319</v>
      </c>
      <c r="T44" s="51">
        <v>0.53839999999999999</v>
      </c>
      <c r="U44" s="108">
        <v>780</v>
      </c>
      <c r="V44" s="108">
        <f>((420/U44)*100)</f>
        <v>53.846153846153847</v>
      </c>
      <c r="W44" s="114" t="s">
        <v>251</v>
      </c>
    </row>
    <row r="45" spans="1:23" ht="34.5" thickBot="1" x14ac:dyDescent="0.25">
      <c r="A45" s="108" t="s">
        <v>87</v>
      </c>
      <c r="B45" s="109" t="s">
        <v>285</v>
      </c>
      <c r="C45" s="182" t="s">
        <v>286</v>
      </c>
      <c r="D45" s="111" t="s">
        <v>287</v>
      </c>
      <c r="E45" s="114" t="s">
        <v>288</v>
      </c>
      <c r="F45" s="191"/>
      <c r="G45" s="191"/>
      <c r="H45" s="191"/>
      <c r="I45" s="191"/>
      <c r="J45" s="191"/>
      <c r="K45" s="108" t="s">
        <v>91</v>
      </c>
      <c r="L45" s="113" t="s">
        <v>222</v>
      </c>
      <c r="M45" s="200" t="s">
        <v>320</v>
      </c>
      <c r="N45" s="201" t="s">
        <v>321</v>
      </c>
      <c r="O45" s="108" t="s">
        <v>222</v>
      </c>
      <c r="P45" s="113" t="s">
        <v>203</v>
      </c>
      <c r="Q45" s="114" t="s">
        <v>322</v>
      </c>
      <c r="R45" s="115" t="s">
        <v>323</v>
      </c>
      <c r="S45" s="116" t="s">
        <v>323</v>
      </c>
      <c r="T45" s="118">
        <f>((133/130)-1)*100</f>
        <v>2.3076923076922995</v>
      </c>
      <c r="U45" s="108">
        <v>133</v>
      </c>
      <c r="V45" s="118">
        <f>((133/130)-1)*100</f>
        <v>2.3076923076922995</v>
      </c>
      <c r="W45" s="114" t="s">
        <v>251</v>
      </c>
    </row>
    <row r="46" spans="1:23" ht="34.5" thickBot="1" x14ac:dyDescent="0.25">
      <c r="A46" s="108" t="s">
        <v>87</v>
      </c>
      <c r="B46" s="109" t="s">
        <v>285</v>
      </c>
      <c r="C46" s="182" t="s">
        <v>286</v>
      </c>
      <c r="D46" s="111" t="s">
        <v>287</v>
      </c>
      <c r="E46" s="114" t="s">
        <v>288</v>
      </c>
      <c r="F46" s="191"/>
      <c r="G46" s="191"/>
      <c r="H46" s="191"/>
      <c r="I46" s="191"/>
      <c r="J46" s="191"/>
      <c r="K46" s="108" t="s">
        <v>91</v>
      </c>
      <c r="L46" s="113" t="s">
        <v>324</v>
      </c>
      <c r="M46" s="200" t="s">
        <v>325</v>
      </c>
      <c r="N46" s="201" t="s">
        <v>326</v>
      </c>
      <c r="O46" s="108" t="s">
        <v>324</v>
      </c>
      <c r="P46" s="113" t="s">
        <v>106</v>
      </c>
      <c r="Q46" s="114" t="s">
        <v>326</v>
      </c>
      <c r="R46" s="115" t="s">
        <v>327</v>
      </c>
      <c r="S46" s="116" t="s">
        <v>327</v>
      </c>
      <c r="T46" s="47">
        <v>0</v>
      </c>
      <c r="U46" s="108">
        <v>0</v>
      </c>
      <c r="V46" s="108">
        <f>0</f>
        <v>0</v>
      </c>
      <c r="W46" s="114" t="s">
        <v>251</v>
      </c>
    </row>
    <row r="47" spans="1:23" ht="34.5" thickBot="1" x14ac:dyDescent="0.25">
      <c r="A47" s="108" t="s">
        <v>87</v>
      </c>
      <c r="B47" s="109" t="s">
        <v>285</v>
      </c>
      <c r="C47" s="182" t="s">
        <v>286</v>
      </c>
      <c r="D47" s="111" t="s">
        <v>287</v>
      </c>
      <c r="E47" s="114" t="s">
        <v>288</v>
      </c>
      <c r="F47" s="191"/>
      <c r="G47" s="191"/>
      <c r="H47" s="191"/>
      <c r="I47" s="191"/>
      <c r="J47" s="191"/>
      <c r="K47" s="108" t="s">
        <v>91</v>
      </c>
      <c r="L47" s="113" t="s">
        <v>164</v>
      </c>
      <c r="M47" s="200" t="s">
        <v>328</v>
      </c>
      <c r="N47" s="201" t="s">
        <v>329</v>
      </c>
      <c r="O47" s="108" t="s">
        <v>164</v>
      </c>
      <c r="P47" s="113" t="s">
        <v>203</v>
      </c>
      <c r="Q47" s="114" t="s">
        <v>330</v>
      </c>
      <c r="R47" s="121" t="s">
        <v>331</v>
      </c>
      <c r="S47" s="117" t="s">
        <v>332</v>
      </c>
      <c r="T47" s="51">
        <v>-0.46150000000000002</v>
      </c>
      <c r="U47" s="108">
        <v>780</v>
      </c>
      <c r="V47" s="108">
        <f>((420/780)-1)*100</f>
        <v>-46.153846153846153</v>
      </c>
      <c r="W47" s="114" t="s">
        <v>251</v>
      </c>
    </row>
    <row r="48" spans="1:23" ht="45.75" thickBot="1" x14ac:dyDescent="0.25">
      <c r="A48" s="108" t="s">
        <v>87</v>
      </c>
      <c r="B48" s="109" t="s">
        <v>285</v>
      </c>
      <c r="C48" s="182" t="s">
        <v>286</v>
      </c>
      <c r="D48" s="111" t="s">
        <v>287</v>
      </c>
      <c r="E48" s="114" t="s">
        <v>288</v>
      </c>
      <c r="F48" s="191"/>
      <c r="G48" s="191"/>
      <c r="H48" s="191"/>
      <c r="I48" s="191"/>
      <c r="J48" s="191"/>
      <c r="K48" s="108" t="s">
        <v>91</v>
      </c>
      <c r="L48" s="113" t="s">
        <v>271</v>
      </c>
      <c r="M48" s="200" t="s">
        <v>333</v>
      </c>
      <c r="N48" s="201" t="s">
        <v>334</v>
      </c>
      <c r="O48" s="108" t="s">
        <v>271</v>
      </c>
      <c r="P48" s="113" t="s">
        <v>106</v>
      </c>
      <c r="Q48" s="114" t="s">
        <v>335</v>
      </c>
      <c r="R48" s="122" t="s">
        <v>336</v>
      </c>
      <c r="S48" s="123" t="s">
        <v>336</v>
      </c>
      <c r="T48" s="47">
        <v>0</v>
      </c>
      <c r="U48" s="108">
        <v>0</v>
      </c>
      <c r="V48" s="108">
        <v>0</v>
      </c>
      <c r="W48" s="114" t="s">
        <v>251</v>
      </c>
    </row>
    <row r="49" spans="1:23" ht="45.75" thickBot="1" x14ac:dyDescent="0.25">
      <c r="A49" s="108" t="s">
        <v>87</v>
      </c>
      <c r="B49" s="109" t="s">
        <v>285</v>
      </c>
      <c r="C49" s="182" t="s">
        <v>286</v>
      </c>
      <c r="D49" s="111" t="s">
        <v>287</v>
      </c>
      <c r="E49" s="114" t="s">
        <v>288</v>
      </c>
      <c r="F49" s="191"/>
      <c r="G49" s="191"/>
      <c r="H49" s="191"/>
      <c r="I49" s="191"/>
      <c r="J49" s="191"/>
      <c r="K49" s="108" t="s">
        <v>91</v>
      </c>
      <c r="L49" s="113" t="s">
        <v>337</v>
      </c>
      <c r="M49" s="200" t="s">
        <v>338</v>
      </c>
      <c r="N49" s="201" t="s">
        <v>339</v>
      </c>
      <c r="O49" s="108" t="s">
        <v>337</v>
      </c>
      <c r="P49" s="113" t="s">
        <v>106</v>
      </c>
      <c r="Q49" s="114" t="s">
        <v>340</v>
      </c>
      <c r="R49" s="122" t="s">
        <v>341</v>
      </c>
      <c r="S49" s="123" t="s">
        <v>341</v>
      </c>
      <c r="T49" s="47">
        <v>0</v>
      </c>
      <c r="U49" s="108">
        <v>0</v>
      </c>
      <c r="V49" s="108">
        <v>0</v>
      </c>
      <c r="W49" s="114" t="s">
        <v>251</v>
      </c>
    </row>
    <row r="50" spans="1:23" ht="23.25" thickBot="1" x14ac:dyDescent="0.25">
      <c r="A50" s="108" t="s">
        <v>87</v>
      </c>
      <c r="B50" s="109" t="s">
        <v>285</v>
      </c>
      <c r="C50" s="182" t="s">
        <v>286</v>
      </c>
      <c r="D50" s="111" t="s">
        <v>287</v>
      </c>
      <c r="E50" s="114" t="s">
        <v>288</v>
      </c>
      <c r="F50" s="191"/>
      <c r="G50" s="191"/>
      <c r="H50" s="191"/>
      <c r="I50" s="191"/>
      <c r="J50" s="191"/>
      <c r="K50" s="108" t="s">
        <v>91</v>
      </c>
      <c r="L50" s="113" t="s">
        <v>176</v>
      </c>
      <c r="M50" s="200" t="s">
        <v>342</v>
      </c>
      <c r="N50" s="201" t="s">
        <v>343</v>
      </c>
      <c r="O50" s="108" t="s">
        <v>176</v>
      </c>
      <c r="P50" s="113" t="s">
        <v>106</v>
      </c>
      <c r="Q50" s="114" t="s">
        <v>344</v>
      </c>
      <c r="R50" s="122" t="s">
        <v>345</v>
      </c>
      <c r="S50" s="123" t="s">
        <v>345</v>
      </c>
      <c r="T50" s="47">
        <f t="shared" ref="T50:T53" si="1">V50</f>
        <v>105.36585365853659</v>
      </c>
      <c r="U50" s="108">
        <v>398</v>
      </c>
      <c r="V50" s="118">
        <f>(432/410)*100</f>
        <v>105.36585365853659</v>
      </c>
      <c r="W50" s="114" t="s">
        <v>251</v>
      </c>
    </row>
    <row r="51" spans="1:23" ht="34.5" thickBot="1" x14ac:dyDescent="0.25">
      <c r="A51" s="108" t="s">
        <v>87</v>
      </c>
      <c r="B51" s="109" t="s">
        <v>285</v>
      </c>
      <c r="C51" s="182" t="s">
        <v>286</v>
      </c>
      <c r="D51" s="111" t="s">
        <v>287</v>
      </c>
      <c r="E51" s="114" t="s">
        <v>288</v>
      </c>
      <c r="F51" s="191"/>
      <c r="G51" s="191"/>
      <c r="H51" s="191"/>
      <c r="I51" s="191"/>
      <c r="J51" s="191"/>
      <c r="K51" s="108" t="s">
        <v>91</v>
      </c>
      <c r="L51" s="113" t="s">
        <v>282</v>
      </c>
      <c r="M51" s="200" t="s">
        <v>346</v>
      </c>
      <c r="N51" s="201" t="s">
        <v>347</v>
      </c>
      <c r="O51" s="108" t="s">
        <v>282</v>
      </c>
      <c r="P51" s="113" t="s">
        <v>106</v>
      </c>
      <c r="Q51" s="114" t="s">
        <v>348</v>
      </c>
      <c r="R51" s="122" t="s">
        <v>349</v>
      </c>
      <c r="S51" s="123" t="s">
        <v>349</v>
      </c>
      <c r="T51" s="47">
        <f t="shared" si="1"/>
        <v>68.571428571428569</v>
      </c>
      <c r="U51" s="108">
        <v>70</v>
      </c>
      <c r="V51" s="118">
        <f>((48/70)*100)</f>
        <v>68.571428571428569</v>
      </c>
      <c r="W51" s="114" t="s">
        <v>251</v>
      </c>
    </row>
    <row r="52" spans="1:23" ht="23.25" thickBot="1" x14ac:dyDescent="0.25">
      <c r="A52" s="108" t="s">
        <v>87</v>
      </c>
      <c r="B52" s="109" t="s">
        <v>285</v>
      </c>
      <c r="C52" s="182" t="s">
        <v>286</v>
      </c>
      <c r="D52" s="111" t="s">
        <v>287</v>
      </c>
      <c r="E52" s="114" t="s">
        <v>288</v>
      </c>
      <c r="F52" s="191"/>
      <c r="G52" s="191"/>
      <c r="H52" s="191"/>
      <c r="I52" s="191"/>
      <c r="J52" s="191"/>
      <c r="K52" s="108" t="s">
        <v>91</v>
      </c>
      <c r="L52" s="113" t="s">
        <v>350</v>
      </c>
      <c r="M52" s="200" t="s">
        <v>351</v>
      </c>
      <c r="N52" s="201" t="s">
        <v>352</v>
      </c>
      <c r="O52" s="108" t="s">
        <v>350</v>
      </c>
      <c r="P52" s="113" t="s">
        <v>106</v>
      </c>
      <c r="Q52" s="114" t="s">
        <v>353</v>
      </c>
      <c r="R52" s="122" t="s">
        <v>354</v>
      </c>
      <c r="S52" s="123" t="s">
        <v>354</v>
      </c>
      <c r="T52" s="47">
        <f t="shared" si="1"/>
        <v>119.40298507462686</v>
      </c>
      <c r="U52" s="108">
        <v>67</v>
      </c>
      <c r="V52" s="118">
        <f>(80/67)*100</f>
        <v>119.40298507462686</v>
      </c>
      <c r="W52" s="114" t="s">
        <v>251</v>
      </c>
    </row>
    <row r="53" spans="1:23" ht="34.5" thickBot="1" x14ac:dyDescent="0.25">
      <c r="A53" s="108" t="s">
        <v>87</v>
      </c>
      <c r="B53" s="109" t="s">
        <v>285</v>
      </c>
      <c r="C53" s="182" t="s">
        <v>286</v>
      </c>
      <c r="D53" s="111" t="s">
        <v>287</v>
      </c>
      <c r="E53" s="114" t="s">
        <v>288</v>
      </c>
      <c r="F53" s="191"/>
      <c r="G53" s="191"/>
      <c r="H53" s="191"/>
      <c r="I53" s="191"/>
      <c r="J53" s="191"/>
      <c r="K53" s="108" t="s">
        <v>91</v>
      </c>
      <c r="L53" s="113" t="s">
        <v>355</v>
      </c>
      <c r="M53" s="200" t="s">
        <v>356</v>
      </c>
      <c r="N53" s="201" t="s">
        <v>357</v>
      </c>
      <c r="O53" s="108" t="s">
        <v>355</v>
      </c>
      <c r="P53" s="113" t="s">
        <v>106</v>
      </c>
      <c r="Q53" s="114" t="s">
        <v>358</v>
      </c>
      <c r="R53" s="122" t="s">
        <v>359</v>
      </c>
      <c r="S53" s="123" t="s">
        <v>359</v>
      </c>
      <c r="T53" s="47">
        <f t="shared" si="1"/>
        <v>95.555555555555557</v>
      </c>
      <c r="U53" s="108">
        <v>45</v>
      </c>
      <c r="V53" s="118">
        <f>43/45*100</f>
        <v>95.555555555555557</v>
      </c>
      <c r="W53" s="114" t="s">
        <v>251</v>
      </c>
    </row>
    <row r="54" spans="1:23" ht="79.5" thickBot="1" x14ac:dyDescent="0.25">
      <c r="A54" s="108" t="s">
        <v>87</v>
      </c>
      <c r="B54" s="109" t="s">
        <v>285</v>
      </c>
      <c r="C54" s="182" t="s">
        <v>286</v>
      </c>
      <c r="D54" s="111" t="s">
        <v>287</v>
      </c>
      <c r="E54" s="114" t="s">
        <v>288</v>
      </c>
      <c r="F54" s="191"/>
      <c r="G54" s="191"/>
      <c r="H54" s="191"/>
      <c r="I54" s="191"/>
      <c r="J54" s="191"/>
      <c r="K54" s="108" t="s">
        <v>91</v>
      </c>
      <c r="L54" s="113" t="s">
        <v>360</v>
      </c>
      <c r="M54" s="200" t="s">
        <v>361</v>
      </c>
      <c r="N54" s="201" t="s">
        <v>362</v>
      </c>
      <c r="O54" s="108" t="s">
        <v>360</v>
      </c>
      <c r="P54" s="113" t="s">
        <v>106</v>
      </c>
      <c r="Q54" s="114" t="s">
        <v>363</v>
      </c>
      <c r="R54" s="122" t="s">
        <v>364</v>
      </c>
      <c r="S54" s="123" t="s">
        <v>364</v>
      </c>
      <c r="T54" s="51">
        <v>1</v>
      </c>
      <c r="U54" s="108">
        <v>128</v>
      </c>
      <c r="V54" s="108">
        <f>128/128*100</f>
        <v>100</v>
      </c>
      <c r="W54" s="114" t="s">
        <v>251</v>
      </c>
    </row>
    <row r="55" spans="1:23" ht="57" thickBot="1" x14ac:dyDescent="0.25">
      <c r="A55" s="108" t="s">
        <v>87</v>
      </c>
      <c r="B55" s="109" t="s">
        <v>285</v>
      </c>
      <c r="C55" s="182" t="s">
        <v>286</v>
      </c>
      <c r="D55" s="111" t="s">
        <v>287</v>
      </c>
      <c r="E55" s="114" t="s">
        <v>288</v>
      </c>
      <c r="F55" s="191"/>
      <c r="G55" s="191"/>
      <c r="H55" s="191"/>
      <c r="I55" s="191"/>
      <c r="J55" s="191"/>
      <c r="K55" s="108" t="s">
        <v>91</v>
      </c>
      <c r="L55" s="113" t="s">
        <v>365</v>
      </c>
      <c r="M55" s="200" t="s">
        <v>366</v>
      </c>
      <c r="N55" s="201" t="s">
        <v>367</v>
      </c>
      <c r="O55" s="108" t="s">
        <v>365</v>
      </c>
      <c r="P55" s="113" t="s">
        <v>368</v>
      </c>
      <c r="Q55" s="114" t="s">
        <v>367</v>
      </c>
      <c r="R55" s="122" t="s">
        <v>369</v>
      </c>
      <c r="S55" s="123" t="s">
        <v>369</v>
      </c>
      <c r="T55" s="51">
        <v>0</v>
      </c>
      <c r="U55" s="108">
        <v>0</v>
      </c>
      <c r="V55" s="108">
        <v>0</v>
      </c>
      <c r="W55" s="114" t="s">
        <v>251</v>
      </c>
    </row>
    <row r="56" spans="1:23" ht="12" thickBot="1" x14ac:dyDescent="0.25">
      <c r="A56" s="124"/>
      <c r="B56" s="125"/>
      <c r="C56" s="183"/>
      <c r="D56" s="125"/>
      <c r="E56" s="186"/>
      <c r="F56" s="192"/>
      <c r="G56" s="192"/>
      <c r="H56" s="192"/>
      <c r="I56" s="192"/>
      <c r="J56" s="192"/>
      <c r="K56" s="186"/>
      <c r="L56" s="186"/>
      <c r="M56" s="126"/>
      <c r="N56" s="127"/>
      <c r="O56" s="186"/>
      <c r="P56" s="186"/>
      <c r="Q56" s="126"/>
      <c r="R56" s="127"/>
      <c r="S56" s="125"/>
      <c r="T56" s="125"/>
      <c r="U56" s="128"/>
      <c r="V56" s="128"/>
      <c r="W56" s="128"/>
    </row>
    <row r="57" spans="1:23" ht="57" thickBot="1" x14ac:dyDescent="0.25">
      <c r="A57" s="56" t="s">
        <v>87</v>
      </c>
      <c r="B57" s="91" t="s">
        <v>370</v>
      </c>
      <c r="C57" s="79" t="s">
        <v>371</v>
      </c>
      <c r="D57" s="59" t="s">
        <v>372</v>
      </c>
      <c r="E57" s="54" t="s">
        <v>373</v>
      </c>
      <c r="F57" s="190">
        <v>2135116</v>
      </c>
      <c r="G57" s="190">
        <v>2085873</v>
      </c>
      <c r="H57" s="190">
        <v>1990715</v>
      </c>
      <c r="I57" s="190">
        <v>1990715</v>
      </c>
      <c r="J57" s="190">
        <v>1990715</v>
      </c>
      <c r="K57" s="56" t="s">
        <v>91</v>
      </c>
      <c r="L57" s="75" t="s">
        <v>27</v>
      </c>
      <c r="M57" s="146" t="s">
        <v>374</v>
      </c>
      <c r="N57" s="98" t="s">
        <v>375</v>
      </c>
      <c r="O57" s="56" t="s">
        <v>27</v>
      </c>
      <c r="P57" s="75" t="s">
        <v>376</v>
      </c>
      <c r="Q57" s="216" t="s">
        <v>377</v>
      </c>
      <c r="R57" s="217" t="s">
        <v>378</v>
      </c>
      <c r="S57" s="218" t="s">
        <v>378</v>
      </c>
      <c r="T57" s="93">
        <v>1</v>
      </c>
      <c r="U57" s="77" t="s">
        <v>99</v>
      </c>
      <c r="V57" s="77" t="s">
        <v>99</v>
      </c>
      <c r="W57" s="55" t="s">
        <v>379</v>
      </c>
    </row>
    <row r="58" spans="1:23" ht="45.75" thickBot="1" x14ac:dyDescent="0.25">
      <c r="A58" s="56" t="s">
        <v>87</v>
      </c>
      <c r="B58" s="91" t="s">
        <v>370</v>
      </c>
      <c r="C58" s="79" t="s">
        <v>371</v>
      </c>
      <c r="D58" s="59" t="s">
        <v>372</v>
      </c>
      <c r="E58" s="54" t="s">
        <v>373</v>
      </c>
      <c r="F58" s="190"/>
      <c r="G58" s="190"/>
      <c r="H58" s="190"/>
      <c r="I58" s="190"/>
      <c r="J58" s="190"/>
      <c r="K58" s="56" t="s">
        <v>91</v>
      </c>
      <c r="L58" s="75" t="s">
        <v>103</v>
      </c>
      <c r="M58" s="146" t="s">
        <v>380</v>
      </c>
      <c r="N58" s="98" t="s">
        <v>381</v>
      </c>
      <c r="O58" s="56" t="s">
        <v>103</v>
      </c>
      <c r="P58" s="75" t="s">
        <v>266</v>
      </c>
      <c r="Q58" s="216" t="s">
        <v>382</v>
      </c>
      <c r="R58" s="217" t="s">
        <v>383</v>
      </c>
      <c r="S58" s="218" t="s">
        <v>383</v>
      </c>
      <c r="T58" s="93">
        <v>21</v>
      </c>
      <c r="U58" s="77" t="s">
        <v>99</v>
      </c>
      <c r="V58" s="77" t="s">
        <v>99</v>
      </c>
      <c r="W58" s="55" t="s">
        <v>384</v>
      </c>
    </row>
    <row r="59" spans="1:23" ht="57" thickBot="1" x14ac:dyDescent="0.25">
      <c r="A59" s="56" t="s">
        <v>87</v>
      </c>
      <c r="B59" s="91" t="s">
        <v>370</v>
      </c>
      <c r="C59" s="79" t="s">
        <v>385</v>
      </c>
      <c r="D59" s="59" t="s">
        <v>372</v>
      </c>
      <c r="E59" s="54" t="s">
        <v>386</v>
      </c>
      <c r="F59" s="190"/>
      <c r="G59" s="190"/>
      <c r="H59" s="190"/>
      <c r="I59" s="190"/>
      <c r="J59" s="190"/>
      <c r="K59" s="56" t="s">
        <v>91</v>
      </c>
      <c r="L59" s="75" t="s">
        <v>137</v>
      </c>
      <c r="M59" s="146" t="s">
        <v>387</v>
      </c>
      <c r="N59" s="98" t="s">
        <v>388</v>
      </c>
      <c r="O59" s="56" t="s">
        <v>137</v>
      </c>
      <c r="P59" s="75" t="s">
        <v>106</v>
      </c>
      <c r="Q59" s="219" t="s">
        <v>389</v>
      </c>
      <c r="R59" s="217" t="s">
        <v>390</v>
      </c>
      <c r="S59" s="218" t="s">
        <v>390</v>
      </c>
      <c r="T59" s="220">
        <v>0.59</v>
      </c>
      <c r="U59" s="77" t="s">
        <v>99</v>
      </c>
      <c r="V59" s="77" t="s">
        <v>99</v>
      </c>
      <c r="W59" s="55" t="s">
        <v>391</v>
      </c>
    </row>
    <row r="60" spans="1:23" ht="45.75" thickBot="1" x14ac:dyDescent="0.25">
      <c r="A60" s="56" t="s">
        <v>87</v>
      </c>
      <c r="B60" s="91" t="s">
        <v>370</v>
      </c>
      <c r="C60" s="79" t="s">
        <v>385</v>
      </c>
      <c r="D60" s="59" t="s">
        <v>372</v>
      </c>
      <c r="E60" s="54" t="s">
        <v>386</v>
      </c>
      <c r="F60" s="190"/>
      <c r="G60" s="190"/>
      <c r="H60" s="190"/>
      <c r="I60" s="190"/>
      <c r="J60" s="190"/>
      <c r="K60" s="56" t="s">
        <v>91</v>
      </c>
      <c r="L60" s="75" t="s">
        <v>207</v>
      </c>
      <c r="M60" s="146" t="s">
        <v>392</v>
      </c>
      <c r="N60" s="98" t="s">
        <v>393</v>
      </c>
      <c r="O60" s="56" t="s">
        <v>207</v>
      </c>
      <c r="P60" s="75" t="s">
        <v>266</v>
      </c>
      <c r="Q60" s="216" t="s">
        <v>394</v>
      </c>
      <c r="R60" s="99" t="s">
        <v>395</v>
      </c>
      <c r="S60" s="100" t="s">
        <v>395</v>
      </c>
      <c r="T60" s="93">
        <v>62</v>
      </c>
      <c r="U60" s="77" t="s">
        <v>99</v>
      </c>
      <c r="V60" s="77" t="s">
        <v>99</v>
      </c>
      <c r="W60" s="55" t="s">
        <v>396</v>
      </c>
    </row>
    <row r="61" spans="1:23" ht="34.5" thickBot="1" x14ac:dyDescent="0.25">
      <c r="A61" s="56" t="s">
        <v>87</v>
      </c>
      <c r="B61" s="91" t="s">
        <v>370</v>
      </c>
      <c r="C61" s="79" t="s">
        <v>385</v>
      </c>
      <c r="D61" s="59" t="s">
        <v>372</v>
      </c>
      <c r="E61" s="54" t="s">
        <v>397</v>
      </c>
      <c r="F61" s="190"/>
      <c r="G61" s="190"/>
      <c r="H61" s="190"/>
      <c r="I61" s="190"/>
      <c r="J61" s="190"/>
      <c r="K61" s="56" t="s">
        <v>91</v>
      </c>
      <c r="L61" s="75" t="s">
        <v>216</v>
      </c>
      <c r="M61" s="146" t="s">
        <v>398</v>
      </c>
      <c r="N61" s="98" t="s">
        <v>399</v>
      </c>
      <c r="O61" s="56" t="s">
        <v>216</v>
      </c>
      <c r="P61" s="75" t="s">
        <v>106</v>
      </c>
      <c r="Q61" s="216" t="s">
        <v>400</v>
      </c>
      <c r="R61" s="99" t="s">
        <v>401</v>
      </c>
      <c r="S61" s="100" t="s">
        <v>401</v>
      </c>
      <c r="T61" s="101">
        <v>1.5329999999999999</v>
      </c>
      <c r="U61" s="77" t="s">
        <v>99</v>
      </c>
      <c r="V61" s="77" t="s">
        <v>99</v>
      </c>
      <c r="W61" s="55" t="s">
        <v>402</v>
      </c>
    </row>
    <row r="62" spans="1:23" ht="57" thickBot="1" x14ac:dyDescent="0.25">
      <c r="A62" s="56" t="s">
        <v>87</v>
      </c>
      <c r="B62" s="91" t="s">
        <v>370</v>
      </c>
      <c r="C62" s="79" t="s">
        <v>371</v>
      </c>
      <c r="D62" s="59" t="s">
        <v>372</v>
      </c>
      <c r="E62" s="54" t="s">
        <v>386</v>
      </c>
      <c r="F62" s="190"/>
      <c r="G62" s="190"/>
      <c r="H62" s="190"/>
      <c r="I62" s="190"/>
      <c r="J62" s="190"/>
      <c r="K62" s="56" t="s">
        <v>91</v>
      </c>
      <c r="L62" s="75" t="s">
        <v>222</v>
      </c>
      <c r="M62" s="146" t="s">
        <v>403</v>
      </c>
      <c r="N62" s="98" t="s">
        <v>404</v>
      </c>
      <c r="O62" s="56" t="s">
        <v>222</v>
      </c>
      <c r="P62" s="75" t="s">
        <v>203</v>
      </c>
      <c r="Q62" s="216" t="s">
        <v>405</v>
      </c>
      <c r="R62" s="95" t="s">
        <v>406</v>
      </c>
      <c r="S62" s="96" t="s">
        <v>406</v>
      </c>
      <c r="T62" s="220">
        <v>1.222</v>
      </c>
      <c r="U62" s="77" t="s">
        <v>99</v>
      </c>
      <c r="V62" s="77" t="s">
        <v>99</v>
      </c>
      <c r="W62" s="55" t="s">
        <v>407</v>
      </c>
    </row>
    <row r="63" spans="1:23" ht="12" thickBot="1" x14ac:dyDescent="0.25">
      <c r="A63" s="124"/>
      <c r="B63" s="125"/>
      <c r="C63" s="183"/>
      <c r="D63" s="125"/>
      <c r="E63" s="186"/>
      <c r="F63" s="192"/>
      <c r="G63" s="192"/>
      <c r="H63" s="192"/>
      <c r="I63" s="192"/>
      <c r="J63" s="192"/>
      <c r="K63" s="186"/>
      <c r="L63" s="186"/>
      <c r="M63" s="126"/>
      <c r="N63" s="127"/>
      <c r="O63" s="186"/>
      <c r="P63" s="186"/>
      <c r="Q63" s="126"/>
      <c r="R63" s="127"/>
      <c r="S63" s="125"/>
      <c r="T63" s="125"/>
      <c r="U63" s="128"/>
      <c r="V63" s="128"/>
      <c r="W63" s="128"/>
    </row>
    <row r="64" spans="1:23" ht="68.25" thickBot="1" x14ac:dyDescent="0.25">
      <c r="A64" s="108" t="s">
        <v>87</v>
      </c>
      <c r="B64" s="109" t="s">
        <v>408</v>
      </c>
      <c r="C64" s="182" t="s">
        <v>409</v>
      </c>
      <c r="D64" s="129" t="s">
        <v>287</v>
      </c>
      <c r="E64" s="187" t="s">
        <v>410</v>
      </c>
      <c r="F64" s="193">
        <v>3956775</v>
      </c>
      <c r="G64" s="193">
        <v>3988663</v>
      </c>
      <c r="H64" s="193">
        <v>3830297</v>
      </c>
      <c r="I64" s="193">
        <v>3830297</v>
      </c>
      <c r="J64" s="193">
        <v>3830297</v>
      </c>
      <c r="K64" s="108" t="s">
        <v>91</v>
      </c>
      <c r="L64" s="113" t="s">
        <v>27</v>
      </c>
      <c r="M64" s="130" t="s">
        <v>411</v>
      </c>
      <c r="N64" s="131" t="s">
        <v>412</v>
      </c>
      <c r="O64" s="108" t="s">
        <v>27</v>
      </c>
      <c r="P64" s="113" t="s">
        <v>106</v>
      </c>
      <c r="Q64" s="130" t="s">
        <v>413</v>
      </c>
      <c r="R64" s="132" t="s">
        <v>414</v>
      </c>
      <c r="S64" s="132" t="s">
        <v>414</v>
      </c>
      <c r="T64" s="52">
        <v>90</v>
      </c>
      <c r="U64" s="112">
        <v>432</v>
      </c>
      <c r="V64" s="112">
        <v>480</v>
      </c>
      <c r="W64" s="110" t="s">
        <v>251</v>
      </c>
    </row>
    <row r="65" spans="1:23" ht="57" thickBot="1" x14ac:dyDescent="0.25">
      <c r="A65" s="108" t="s">
        <v>87</v>
      </c>
      <c r="B65" s="109" t="s">
        <v>408</v>
      </c>
      <c r="C65" s="182" t="s">
        <v>409</v>
      </c>
      <c r="D65" s="129" t="s">
        <v>287</v>
      </c>
      <c r="E65" s="187" t="s">
        <v>410</v>
      </c>
      <c r="F65" s="191"/>
      <c r="G65" s="191"/>
      <c r="H65" s="191"/>
      <c r="I65" s="191"/>
      <c r="J65" s="191"/>
      <c r="K65" s="108" t="s">
        <v>91</v>
      </c>
      <c r="L65" s="113" t="s">
        <v>103</v>
      </c>
      <c r="M65" s="130" t="s">
        <v>415</v>
      </c>
      <c r="N65" s="131" t="s">
        <v>416</v>
      </c>
      <c r="O65" s="108" t="s">
        <v>103</v>
      </c>
      <c r="P65" s="113" t="s">
        <v>266</v>
      </c>
      <c r="Q65" s="130" t="s">
        <v>417</v>
      </c>
      <c r="R65" s="221" t="s">
        <v>418</v>
      </c>
      <c r="S65" s="221" t="s">
        <v>418</v>
      </c>
      <c r="T65" s="44">
        <v>1</v>
      </c>
      <c r="U65" s="112" t="s">
        <v>99</v>
      </c>
      <c r="V65" s="112" t="s">
        <v>99</v>
      </c>
      <c r="W65" s="110" t="s">
        <v>419</v>
      </c>
    </row>
    <row r="66" spans="1:23" ht="45.75" thickBot="1" x14ac:dyDescent="0.25">
      <c r="A66" s="108" t="s">
        <v>87</v>
      </c>
      <c r="B66" s="109" t="s">
        <v>408</v>
      </c>
      <c r="C66" s="182" t="s">
        <v>409</v>
      </c>
      <c r="D66" s="129" t="s">
        <v>287</v>
      </c>
      <c r="E66" s="187" t="s">
        <v>410</v>
      </c>
      <c r="F66" s="191"/>
      <c r="G66" s="191"/>
      <c r="H66" s="191"/>
      <c r="I66" s="191"/>
      <c r="J66" s="191"/>
      <c r="K66" s="108" t="s">
        <v>91</v>
      </c>
      <c r="L66" s="113" t="s">
        <v>137</v>
      </c>
      <c r="M66" s="130" t="s">
        <v>420</v>
      </c>
      <c r="N66" s="131" t="s">
        <v>421</v>
      </c>
      <c r="O66" s="108" t="s">
        <v>137</v>
      </c>
      <c r="P66" s="113" t="s">
        <v>106</v>
      </c>
      <c r="Q66" s="130" t="s">
        <v>422</v>
      </c>
      <c r="R66" s="132" t="s">
        <v>423</v>
      </c>
      <c r="S66" s="132" t="s">
        <v>423</v>
      </c>
      <c r="T66" s="222">
        <v>0.97699999999999998</v>
      </c>
      <c r="U66" s="112">
        <v>337</v>
      </c>
      <c r="V66" s="112">
        <v>345</v>
      </c>
      <c r="W66" s="110" t="s">
        <v>251</v>
      </c>
    </row>
    <row r="67" spans="1:23" ht="34.5" thickBot="1" x14ac:dyDescent="0.25">
      <c r="A67" s="108" t="s">
        <v>87</v>
      </c>
      <c r="B67" s="109" t="s">
        <v>408</v>
      </c>
      <c r="C67" s="182" t="s">
        <v>409</v>
      </c>
      <c r="D67" s="129" t="s">
        <v>287</v>
      </c>
      <c r="E67" s="187" t="s">
        <v>410</v>
      </c>
      <c r="F67" s="191"/>
      <c r="G67" s="191"/>
      <c r="H67" s="191"/>
      <c r="I67" s="191"/>
      <c r="J67" s="191"/>
      <c r="K67" s="108" t="s">
        <v>91</v>
      </c>
      <c r="L67" s="113" t="s">
        <v>207</v>
      </c>
      <c r="M67" s="130" t="s">
        <v>424</v>
      </c>
      <c r="N67" s="131" t="s">
        <v>425</v>
      </c>
      <c r="O67" s="108" t="s">
        <v>207</v>
      </c>
      <c r="P67" s="113" t="s">
        <v>203</v>
      </c>
      <c r="Q67" s="130" t="s">
        <v>426</v>
      </c>
      <c r="R67" s="223" t="s">
        <v>427</v>
      </c>
      <c r="S67" s="223" t="s">
        <v>427</v>
      </c>
      <c r="T67" s="224">
        <v>0.30599999999999999</v>
      </c>
      <c r="U67" s="225">
        <v>4089927.5</v>
      </c>
      <c r="V67" s="225">
        <v>3130428</v>
      </c>
      <c r="W67" s="110" t="s">
        <v>251</v>
      </c>
    </row>
    <row r="68" spans="1:23" ht="45.75" thickBot="1" x14ac:dyDescent="0.25">
      <c r="A68" s="108" t="s">
        <v>87</v>
      </c>
      <c r="B68" s="109" t="s">
        <v>408</v>
      </c>
      <c r="C68" s="182" t="s">
        <v>409</v>
      </c>
      <c r="D68" s="129" t="s">
        <v>287</v>
      </c>
      <c r="E68" s="187" t="s">
        <v>410</v>
      </c>
      <c r="F68" s="191"/>
      <c r="G68" s="191"/>
      <c r="H68" s="191"/>
      <c r="I68" s="191"/>
      <c r="J68" s="191"/>
      <c r="K68" s="108" t="s">
        <v>91</v>
      </c>
      <c r="L68" s="113" t="s">
        <v>225</v>
      </c>
      <c r="M68" s="130" t="s">
        <v>428</v>
      </c>
      <c r="N68" s="131" t="s">
        <v>429</v>
      </c>
      <c r="O68" s="108" t="s">
        <v>225</v>
      </c>
      <c r="P68" s="113" t="s">
        <v>106</v>
      </c>
      <c r="Q68" s="130" t="s">
        <v>430</v>
      </c>
      <c r="R68" s="132" t="s">
        <v>431</v>
      </c>
      <c r="S68" s="132" t="s">
        <v>431</v>
      </c>
      <c r="T68" s="222">
        <v>0.995</v>
      </c>
      <c r="U68" s="112" t="s">
        <v>99</v>
      </c>
      <c r="V68" s="112" t="s">
        <v>99</v>
      </c>
      <c r="W68" s="110" t="s">
        <v>251</v>
      </c>
    </row>
    <row r="69" spans="1:23" ht="12" thickBot="1" x14ac:dyDescent="0.25">
      <c r="A69" s="133"/>
      <c r="B69" s="67"/>
      <c r="C69" s="68"/>
      <c r="D69" s="69"/>
      <c r="E69" s="68"/>
      <c r="F69" s="189"/>
      <c r="G69" s="189"/>
      <c r="H69" s="189"/>
      <c r="I69" s="189"/>
      <c r="J69" s="189"/>
      <c r="K69" s="71"/>
      <c r="L69" s="68"/>
      <c r="M69" s="134"/>
      <c r="N69" s="196"/>
      <c r="O69" s="68"/>
      <c r="P69" s="71"/>
      <c r="Q69" s="134"/>
      <c r="R69" s="68"/>
      <c r="S69" s="68"/>
      <c r="T69" s="69"/>
      <c r="U69" s="135"/>
      <c r="V69" s="135"/>
      <c r="W69" s="136"/>
    </row>
    <row r="70" spans="1:23" ht="236.25" x14ac:dyDescent="0.2">
      <c r="A70" s="56" t="s">
        <v>87</v>
      </c>
      <c r="B70" s="74" t="s">
        <v>432</v>
      </c>
      <c r="C70" s="54" t="s">
        <v>433</v>
      </c>
      <c r="D70" s="60" t="s">
        <v>434</v>
      </c>
      <c r="E70" s="176" t="s">
        <v>435</v>
      </c>
      <c r="F70" s="190">
        <v>2257040</v>
      </c>
      <c r="G70" s="190">
        <v>2630358</v>
      </c>
      <c r="H70" s="190">
        <v>2344758</v>
      </c>
      <c r="I70" s="190">
        <v>2344758</v>
      </c>
      <c r="J70" s="190">
        <v>2344758</v>
      </c>
      <c r="K70" s="56" t="s">
        <v>436</v>
      </c>
      <c r="L70" s="75" t="s">
        <v>437</v>
      </c>
      <c r="M70" s="94" t="s">
        <v>438</v>
      </c>
      <c r="N70" s="202" t="s">
        <v>439</v>
      </c>
      <c r="O70" s="56" t="s">
        <v>437</v>
      </c>
      <c r="P70" s="214" t="s">
        <v>440</v>
      </c>
      <c r="Q70" s="94" t="s">
        <v>441</v>
      </c>
      <c r="R70" s="63">
        <v>0.9</v>
      </c>
      <c r="S70" s="137">
        <v>0.67</v>
      </c>
      <c r="T70" s="138">
        <v>0.67</v>
      </c>
      <c r="U70" s="94" t="s">
        <v>442</v>
      </c>
      <c r="V70" s="94" t="s">
        <v>443</v>
      </c>
      <c r="W70" s="54" t="s">
        <v>100</v>
      </c>
    </row>
    <row r="71" spans="1:23" ht="90" x14ac:dyDescent="0.2">
      <c r="A71" s="56" t="s">
        <v>87</v>
      </c>
      <c r="B71" s="74" t="s">
        <v>432</v>
      </c>
      <c r="C71" s="54" t="s">
        <v>433</v>
      </c>
      <c r="D71" s="60" t="s">
        <v>434</v>
      </c>
      <c r="E71" s="54" t="s">
        <v>435</v>
      </c>
      <c r="F71" s="190"/>
      <c r="G71" s="190"/>
      <c r="H71" s="190"/>
      <c r="I71" s="190"/>
      <c r="J71" s="190"/>
      <c r="K71" s="56" t="s">
        <v>436</v>
      </c>
      <c r="L71" s="75" t="s">
        <v>444</v>
      </c>
      <c r="M71" s="94" t="s">
        <v>445</v>
      </c>
      <c r="N71" s="202" t="s">
        <v>446</v>
      </c>
      <c r="O71" s="56" t="s">
        <v>444</v>
      </c>
      <c r="P71" s="214" t="s">
        <v>447</v>
      </c>
      <c r="Q71" s="88" t="s">
        <v>448</v>
      </c>
      <c r="R71" s="139">
        <f>SUM(R72+R75+R77+R78+R79+R80+R81+R82+R84+R86+R87)</f>
        <v>2621</v>
      </c>
      <c r="S71" s="139">
        <f>SUM(S72+S75+S77+S78+S79+S80+S81+S82+S84+S86+S87)</f>
        <v>1960</v>
      </c>
      <c r="T71" s="139">
        <f>SUM(T72+T75+T77+T78+T79+T80+T81+T82+T84+T86+T87)</f>
        <v>1960</v>
      </c>
      <c r="U71" s="76" t="s">
        <v>449</v>
      </c>
      <c r="V71" s="76" t="s">
        <v>450</v>
      </c>
      <c r="W71" s="54" t="s">
        <v>451</v>
      </c>
    </row>
    <row r="72" spans="1:23" ht="101.25" x14ac:dyDescent="0.2">
      <c r="A72" s="56" t="s">
        <v>87</v>
      </c>
      <c r="B72" s="74" t="s">
        <v>432</v>
      </c>
      <c r="C72" s="54" t="s">
        <v>433</v>
      </c>
      <c r="D72" s="60" t="s">
        <v>434</v>
      </c>
      <c r="E72" s="54" t="s">
        <v>435</v>
      </c>
      <c r="F72" s="190"/>
      <c r="G72" s="190"/>
      <c r="H72" s="190"/>
      <c r="I72" s="190"/>
      <c r="J72" s="190"/>
      <c r="K72" s="56" t="s">
        <v>436</v>
      </c>
      <c r="L72" s="75" t="s">
        <v>452</v>
      </c>
      <c r="M72" s="94" t="s">
        <v>453</v>
      </c>
      <c r="N72" s="140" t="s">
        <v>453</v>
      </c>
      <c r="O72" s="56" t="s">
        <v>452</v>
      </c>
      <c r="P72" s="214" t="s">
        <v>454</v>
      </c>
      <c r="Q72" s="88" t="s">
        <v>455</v>
      </c>
      <c r="R72" s="141">
        <v>130</v>
      </c>
      <c r="S72" s="54">
        <v>88</v>
      </c>
      <c r="T72" s="75">
        <v>88</v>
      </c>
      <c r="U72" s="76" t="s">
        <v>456</v>
      </c>
      <c r="V72" s="142" t="s">
        <v>457</v>
      </c>
      <c r="W72" s="54" t="s">
        <v>458</v>
      </c>
    </row>
    <row r="73" spans="1:23" ht="67.5" x14ac:dyDescent="0.2">
      <c r="A73" s="56" t="s">
        <v>87</v>
      </c>
      <c r="B73" s="74" t="s">
        <v>459</v>
      </c>
      <c r="C73" s="54" t="s">
        <v>433</v>
      </c>
      <c r="D73" s="60" t="s">
        <v>460</v>
      </c>
      <c r="E73" s="54" t="s">
        <v>435</v>
      </c>
      <c r="F73" s="190"/>
      <c r="G73" s="190"/>
      <c r="H73" s="190"/>
      <c r="I73" s="190"/>
      <c r="J73" s="190"/>
      <c r="K73" s="56" t="s">
        <v>436</v>
      </c>
      <c r="L73" s="75" t="s">
        <v>461</v>
      </c>
      <c r="M73" s="203" t="s">
        <v>462</v>
      </c>
      <c r="N73" s="176" t="s">
        <v>463</v>
      </c>
      <c r="O73" s="56" t="s">
        <v>461</v>
      </c>
      <c r="P73" s="54" t="s">
        <v>464</v>
      </c>
      <c r="Q73" s="88" t="s">
        <v>465</v>
      </c>
      <c r="R73" s="143">
        <v>65</v>
      </c>
      <c r="S73" s="54">
        <v>53</v>
      </c>
      <c r="T73" s="75">
        <v>53</v>
      </c>
      <c r="U73" s="76" t="s">
        <v>466</v>
      </c>
      <c r="V73" s="144" t="s">
        <v>467</v>
      </c>
      <c r="W73" s="54" t="s">
        <v>468</v>
      </c>
    </row>
    <row r="74" spans="1:23" ht="67.5" x14ac:dyDescent="0.2">
      <c r="A74" s="56" t="s">
        <v>87</v>
      </c>
      <c r="B74" s="74" t="s">
        <v>432</v>
      </c>
      <c r="C74" s="54" t="s">
        <v>433</v>
      </c>
      <c r="D74" s="60" t="s">
        <v>434</v>
      </c>
      <c r="E74" s="54" t="s">
        <v>435</v>
      </c>
      <c r="F74" s="190"/>
      <c r="G74" s="190"/>
      <c r="H74" s="190"/>
      <c r="I74" s="190"/>
      <c r="J74" s="190"/>
      <c r="K74" s="56" t="s">
        <v>436</v>
      </c>
      <c r="L74" s="75" t="s">
        <v>469</v>
      </c>
      <c r="M74" s="203" t="s">
        <v>470</v>
      </c>
      <c r="N74" s="176" t="s">
        <v>471</v>
      </c>
      <c r="O74" s="56" t="s">
        <v>469</v>
      </c>
      <c r="P74" s="54" t="s">
        <v>472</v>
      </c>
      <c r="Q74" s="88" t="s">
        <v>473</v>
      </c>
      <c r="R74" s="143">
        <v>65</v>
      </c>
      <c r="S74" s="54">
        <v>35</v>
      </c>
      <c r="T74" s="75">
        <v>35</v>
      </c>
      <c r="U74" s="76" t="s">
        <v>474</v>
      </c>
      <c r="V74" s="76" t="s">
        <v>475</v>
      </c>
      <c r="W74" s="54" t="s">
        <v>476</v>
      </c>
    </row>
    <row r="75" spans="1:23" ht="90" x14ac:dyDescent="0.2">
      <c r="A75" s="56" t="s">
        <v>87</v>
      </c>
      <c r="B75" s="74" t="s">
        <v>432</v>
      </c>
      <c r="C75" s="54" t="s">
        <v>433</v>
      </c>
      <c r="D75" s="60" t="s">
        <v>434</v>
      </c>
      <c r="E75" s="54" t="s">
        <v>435</v>
      </c>
      <c r="F75" s="190"/>
      <c r="G75" s="190"/>
      <c r="H75" s="190"/>
      <c r="I75" s="190"/>
      <c r="J75" s="190"/>
      <c r="K75" s="56" t="s">
        <v>436</v>
      </c>
      <c r="L75" s="75" t="s">
        <v>477</v>
      </c>
      <c r="M75" s="204" t="s">
        <v>478</v>
      </c>
      <c r="N75" s="205" t="s">
        <v>479</v>
      </c>
      <c r="O75" s="56" t="s">
        <v>477</v>
      </c>
      <c r="P75" s="54" t="s">
        <v>480</v>
      </c>
      <c r="Q75" s="145" t="s">
        <v>481</v>
      </c>
      <c r="R75" s="139">
        <v>500</v>
      </c>
      <c r="S75" s="54">
        <v>571</v>
      </c>
      <c r="T75" s="54">
        <v>571</v>
      </c>
      <c r="U75" s="88" t="s">
        <v>482</v>
      </c>
      <c r="V75" s="88" t="s">
        <v>483</v>
      </c>
      <c r="W75" s="54" t="s">
        <v>484</v>
      </c>
    </row>
    <row r="76" spans="1:23" ht="135" x14ac:dyDescent="0.2">
      <c r="A76" s="56" t="s">
        <v>87</v>
      </c>
      <c r="B76" s="74" t="s">
        <v>432</v>
      </c>
      <c r="C76" s="54" t="s">
        <v>433</v>
      </c>
      <c r="D76" s="60" t="s">
        <v>434</v>
      </c>
      <c r="E76" s="54" t="s">
        <v>435</v>
      </c>
      <c r="F76" s="190"/>
      <c r="G76" s="190"/>
      <c r="H76" s="190"/>
      <c r="I76" s="190"/>
      <c r="J76" s="190"/>
      <c r="K76" s="56" t="s">
        <v>436</v>
      </c>
      <c r="L76" s="56" t="s">
        <v>485</v>
      </c>
      <c r="M76" s="176" t="s">
        <v>486</v>
      </c>
      <c r="N76" s="176" t="s">
        <v>487</v>
      </c>
      <c r="O76" s="56" t="s">
        <v>485</v>
      </c>
      <c r="P76" s="54" t="s">
        <v>488</v>
      </c>
      <c r="Q76" s="79" t="s">
        <v>489</v>
      </c>
      <c r="R76" s="64">
        <v>0.9</v>
      </c>
      <c r="S76" s="64">
        <v>0.65200000000000002</v>
      </c>
      <c r="T76" s="64">
        <v>0.65200000000000002</v>
      </c>
      <c r="U76" s="54" t="s">
        <v>490</v>
      </c>
      <c r="V76" s="54" t="s">
        <v>491</v>
      </c>
      <c r="W76" s="56" t="s">
        <v>492</v>
      </c>
    </row>
    <row r="77" spans="1:23" ht="56.25" x14ac:dyDescent="0.2">
      <c r="A77" s="56" t="s">
        <v>87</v>
      </c>
      <c r="B77" s="74" t="s">
        <v>432</v>
      </c>
      <c r="C77" s="54" t="s">
        <v>433</v>
      </c>
      <c r="D77" s="60" t="s">
        <v>434</v>
      </c>
      <c r="E77" s="54" t="s">
        <v>435</v>
      </c>
      <c r="F77" s="190"/>
      <c r="G77" s="190"/>
      <c r="H77" s="190"/>
      <c r="I77" s="190"/>
      <c r="J77" s="190"/>
      <c r="K77" s="56" t="s">
        <v>436</v>
      </c>
      <c r="L77" s="56" t="s">
        <v>493</v>
      </c>
      <c r="M77" s="209" t="s">
        <v>494</v>
      </c>
      <c r="N77" s="226" t="s">
        <v>494</v>
      </c>
      <c r="O77" s="56" t="s">
        <v>493</v>
      </c>
      <c r="P77" s="54" t="s">
        <v>495</v>
      </c>
      <c r="Q77" s="227" t="s">
        <v>496</v>
      </c>
      <c r="R77" s="147">
        <v>192</v>
      </c>
      <c r="S77" s="56">
        <f>SUM((8)+(42)+(34)+(30))</f>
        <v>114</v>
      </c>
      <c r="T77" s="56">
        <f>SUM((8)+(42)+(34)+(30))</f>
        <v>114</v>
      </c>
      <c r="U77" s="78" t="s">
        <v>497</v>
      </c>
      <c r="V77" s="78" t="s">
        <v>498</v>
      </c>
      <c r="W77" s="54" t="s">
        <v>499</v>
      </c>
    </row>
    <row r="78" spans="1:23" ht="45" x14ac:dyDescent="0.2">
      <c r="A78" s="56" t="s">
        <v>87</v>
      </c>
      <c r="B78" s="74" t="s">
        <v>432</v>
      </c>
      <c r="C78" s="54" t="s">
        <v>433</v>
      </c>
      <c r="D78" s="60" t="s">
        <v>434</v>
      </c>
      <c r="E78" s="54" t="s">
        <v>435</v>
      </c>
      <c r="F78" s="190"/>
      <c r="G78" s="190"/>
      <c r="H78" s="190"/>
      <c r="I78" s="190"/>
      <c r="J78" s="190"/>
      <c r="K78" s="56" t="s">
        <v>436</v>
      </c>
      <c r="L78" s="56" t="s">
        <v>500</v>
      </c>
      <c r="M78" s="209" t="s">
        <v>501</v>
      </c>
      <c r="N78" s="226" t="s">
        <v>501</v>
      </c>
      <c r="O78" s="56" t="s">
        <v>500</v>
      </c>
      <c r="P78" s="54" t="s">
        <v>502</v>
      </c>
      <c r="Q78" s="227" t="s">
        <v>503</v>
      </c>
      <c r="R78" s="147">
        <v>72</v>
      </c>
      <c r="S78" s="56">
        <f>SUM(18)+(18)+(22)+(18)</f>
        <v>76</v>
      </c>
      <c r="T78" s="56">
        <v>76</v>
      </c>
      <c r="U78" s="79" t="s">
        <v>504</v>
      </c>
      <c r="V78" s="79" t="s">
        <v>505</v>
      </c>
      <c r="W78" s="56" t="s">
        <v>506</v>
      </c>
    </row>
    <row r="79" spans="1:23" ht="45" x14ac:dyDescent="0.2">
      <c r="A79" s="56" t="s">
        <v>87</v>
      </c>
      <c r="B79" s="74" t="s">
        <v>432</v>
      </c>
      <c r="C79" s="54" t="s">
        <v>433</v>
      </c>
      <c r="D79" s="60" t="s">
        <v>434</v>
      </c>
      <c r="E79" s="54" t="s">
        <v>435</v>
      </c>
      <c r="F79" s="190"/>
      <c r="G79" s="190"/>
      <c r="H79" s="190"/>
      <c r="I79" s="190"/>
      <c r="J79" s="190"/>
      <c r="K79" s="56" t="s">
        <v>436</v>
      </c>
      <c r="L79" s="56" t="s">
        <v>507</v>
      </c>
      <c r="M79" s="209" t="s">
        <v>508</v>
      </c>
      <c r="N79" s="209" t="s">
        <v>508</v>
      </c>
      <c r="O79" s="56" t="s">
        <v>507</v>
      </c>
      <c r="P79" s="54" t="s">
        <v>509</v>
      </c>
      <c r="Q79" s="227" t="s">
        <v>510</v>
      </c>
      <c r="R79" s="147">
        <v>30</v>
      </c>
      <c r="S79" s="56">
        <v>23</v>
      </c>
      <c r="T79" s="56">
        <v>23</v>
      </c>
      <c r="U79" s="79" t="s">
        <v>511</v>
      </c>
      <c r="V79" s="79" t="s">
        <v>512</v>
      </c>
      <c r="W79" s="56" t="s">
        <v>513</v>
      </c>
    </row>
    <row r="80" spans="1:23" ht="45" x14ac:dyDescent="0.2">
      <c r="A80" s="56" t="s">
        <v>87</v>
      </c>
      <c r="B80" s="74" t="s">
        <v>432</v>
      </c>
      <c r="C80" s="54" t="s">
        <v>433</v>
      </c>
      <c r="D80" s="60" t="s">
        <v>434</v>
      </c>
      <c r="E80" s="54" t="s">
        <v>435</v>
      </c>
      <c r="F80" s="190"/>
      <c r="G80" s="190"/>
      <c r="H80" s="190"/>
      <c r="I80" s="190"/>
      <c r="J80" s="190"/>
      <c r="K80" s="56" t="s">
        <v>436</v>
      </c>
      <c r="L80" s="56" t="s">
        <v>514</v>
      </c>
      <c r="M80" s="209" t="s">
        <v>515</v>
      </c>
      <c r="N80" s="226" t="s">
        <v>515</v>
      </c>
      <c r="O80" s="56" t="s">
        <v>507</v>
      </c>
      <c r="P80" s="54" t="s">
        <v>516</v>
      </c>
      <c r="Q80" s="227" t="s">
        <v>517</v>
      </c>
      <c r="R80" s="147">
        <v>1000</v>
      </c>
      <c r="S80" s="56">
        <v>712</v>
      </c>
      <c r="T80" s="56">
        <v>712</v>
      </c>
      <c r="U80" s="79" t="s">
        <v>518</v>
      </c>
      <c r="V80" s="79" t="s">
        <v>519</v>
      </c>
      <c r="W80" s="56" t="s">
        <v>520</v>
      </c>
    </row>
    <row r="81" spans="1:23" ht="67.5" x14ac:dyDescent="0.2">
      <c r="A81" s="56" t="s">
        <v>87</v>
      </c>
      <c r="B81" s="74" t="s">
        <v>432</v>
      </c>
      <c r="C81" s="54" t="s">
        <v>433</v>
      </c>
      <c r="D81" s="60" t="s">
        <v>434</v>
      </c>
      <c r="E81" s="54" t="s">
        <v>435</v>
      </c>
      <c r="F81" s="190"/>
      <c r="G81" s="190"/>
      <c r="H81" s="190"/>
      <c r="I81" s="190"/>
      <c r="J81" s="190"/>
      <c r="K81" s="56" t="s">
        <v>436</v>
      </c>
      <c r="L81" s="56" t="s">
        <v>521</v>
      </c>
      <c r="M81" s="209" t="s">
        <v>522</v>
      </c>
      <c r="N81" s="226" t="s">
        <v>522</v>
      </c>
      <c r="O81" s="56" t="s">
        <v>514</v>
      </c>
      <c r="P81" s="54" t="s">
        <v>523</v>
      </c>
      <c r="Q81" s="227" t="s">
        <v>524</v>
      </c>
      <c r="R81" s="147">
        <v>100</v>
      </c>
      <c r="S81" s="56">
        <v>88</v>
      </c>
      <c r="T81" s="56">
        <v>88</v>
      </c>
      <c r="U81" s="79" t="s">
        <v>525</v>
      </c>
      <c r="V81" s="79" t="s">
        <v>526</v>
      </c>
      <c r="W81" s="54" t="s">
        <v>527</v>
      </c>
    </row>
    <row r="82" spans="1:23" ht="101.25" x14ac:dyDescent="0.2">
      <c r="A82" s="56" t="s">
        <v>87</v>
      </c>
      <c r="B82" s="74" t="s">
        <v>432</v>
      </c>
      <c r="C82" s="54" t="s">
        <v>433</v>
      </c>
      <c r="D82" s="60" t="s">
        <v>434</v>
      </c>
      <c r="E82" s="54" t="s">
        <v>435</v>
      </c>
      <c r="F82" s="190"/>
      <c r="G82" s="190"/>
      <c r="H82" s="190"/>
      <c r="I82" s="190"/>
      <c r="J82" s="190"/>
      <c r="K82" s="56" t="s">
        <v>436</v>
      </c>
      <c r="L82" s="56" t="s">
        <v>528</v>
      </c>
      <c r="M82" s="176" t="s">
        <v>529</v>
      </c>
      <c r="N82" s="176" t="s">
        <v>530</v>
      </c>
      <c r="O82" s="56" t="s">
        <v>528</v>
      </c>
      <c r="P82" s="54" t="s">
        <v>531</v>
      </c>
      <c r="Q82" s="54" t="s">
        <v>529</v>
      </c>
      <c r="R82" s="147">
        <v>5</v>
      </c>
      <c r="S82" s="56">
        <v>5</v>
      </c>
      <c r="T82" s="56">
        <v>5</v>
      </c>
      <c r="U82" s="79" t="s">
        <v>532</v>
      </c>
      <c r="V82" s="54" t="s">
        <v>533</v>
      </c>
      <c r="W82" s="54" t="s">
        <v>534</v>
      </c>
    </row>
    <row r="83" spans="1:23" ht="78.75" x14ac:dyDescent="0.2">
      <c r="A83" s="56" t="s">
        <v>87</v>
      </c>
      <c r="B83" s="74" t="s">
        <v>432</v>
      </c>
      <c r="C83" s="54" t="s">
        <v>433</v>
      </c>
      <c r="D83" s="60" t="s">
        <v>434</v>
      </c>
      <c r="E83" s="54" t="s">
        <v>435</v>
      </c>
      <c r="F83" s="190"/>
      <c r="G83" s="190"/>
      <c r="H83" s="190"/>
      <c r="I83" s="190"/>
      <c r="J83" s="190"/>
      <c r="K83" s="56" t="s">
        <v>436</v>
      </c>
      <c r="L83" s="56" t="s">
        <v>535</v>
      </c>
      <c r="M83" s="176" t="s">
        <v>536</v>
      </c>
      <c r="N83" s="176" t="s">
        <v>536</v>
      </c>
      <c r="O83" s="56" t="s">
        <v>535</v>
      </c>
      <c r="P83" s="54" t="s">
        <v>537</v>
      </c>
      <c r="Q83" s="54" t="s">
        <v>538</v>
      </c>
      <c r="R83" s="64">
        <v>0.8</v>
      </c>
      <c r="S83" s="64">
        <v>0.71</v>
      </c>
      <c r="T83" s="64">
        <v>0.71</v>
      </c>
      <c r="U83" s="146" t="s">
        <v>539</v>
      </c>
      <c r="V83" s="146" t="s">
        <v>540</v>
      </c>
      <c r="W83" s="56" t="s">
        <v>100</v>
      </c>
    </row>
    <row r="84" spans="1:23" ht="90" x14ac:dyDescent="0.2">
      <c r="A84" s="56" t="s">
        <v>87</v>
      </c>
      <c r="B84" s="74" t="s">
        <v>432</v>
      </c>
      <c r="C84" s="54" t="s">
        <v>433</v>
      </c>
      <c r="D84" s="60" t="s">
        <v>434</v>
      </c>
      <c r="E84" s="54" t="s">
        <v>435</v>
      </c>
      <c r="F84" s="190"/>
      <c r="G84" s="190"/>
      <c r="H84" s="190"/>
      <c r="I84" s="190"/>
      <c r="J84" s="190"/>
      <c r="K84" s="56" t="s">
        <v>436</v>
      </c>
      <c r="L84" s="56" t="s">
        <v>541</v>
      </c>
      <c r="M84" s="176" t="s">
        <v>542</v>
      </c>
      <c r="N84" s="176" t="s">
        <v>542</v>
      </c>
      <c r="O84" s="56" t="s">
        <v>541</v>
      </c>
      <c r="P84" s="54" t="s">
        <v>543</v>
      </c>
      <c r="Q84" s="54" t="s">
        <v>544</v>
      </c>
      <c r="R84" s="56">
        <v>80</v>
      </c>
      <c r="S84" s="56">
        <v>71</v>
      </c>
      <c r="T84" s="56">
        <v>71</v>
      </c>
      <c r="U84" s="146" t="s">
        <v>545</v>
      </c>
      <c r="V84" s="146" t="s">
        <v>546</v>
      </c>
      <c r="W84" s="54" t="s">
        <v>547</v>
      </c>
    </row>
    <row r="85" spans="1:23" ht="45" x14ac:dyDescent="0.2">
      <c r="A85" s="56" t="s">
        <v>87</v>
      </c>
      <c r="B85" s="74" t="s">
        <v>432</v>
      </c>
      <c r="C85" s="54" t="s">
        <v>433</v>
      </c>
      <c r="D85" s="60" t="s">
        <v>434</v>
      </c>
      <c r="E85" s="54" t="s">
        <v>435</v>
      </c>
      <c r="F85" s="190"/>
      <c r="G85" s="190"/>
      <c r="H85" s="190"/>
      <c r="I85" s="190"/>
      <c r="J85" s="190"/>
      <c r="K85" s="56" t="s">
        <v>436</v>
      </c>
      <c r="L85" s="56" t="s">
        <v>548</v>
      </c>
      <c r="M85" s="176" t="s">
        <v>549</v>
      </c>
      <c r="N85" s="176" t="s">
        <v>549</v>
      </c>
      <c r="O85" s="56" t="s">
        <v>548</v>
      </c>
      <c r="P85" s="54" t="s">
        <v>550</v>
      </c>
      <c r="Q85" s="146" t="s">
        <v>551</v>
      </c>
      <c r="R85" s="64">
        <v>0.8</v>
      </c>
      <c r="S85" s="64">
        <v>0.45</v>
      </c>
      <c r="T85" s="64">
        <v>0.45</v>
      </c>
      <c r="U85" s="146" t="s">
        <v>552</v>
      </c>
      <c r="V85" s="146" t="s">
        <v>553</v>
      </c>
      <c r="W85" s="56" t="s">
        <v>100</v>
      </c>
    </row>
    <row r="86" spans="1:23" ht="78.75" x14ac:dyDescent="0.2">
      <c r="A86" s="56" t="s">
        <v>87</v>
      </c>
      <c r="B86" s="74" t="s">
        <v>432</v>
      </c>
      <c r="C86" s="54" t="s">
        <v>433</v>
      </c>
      <c r="D86" s="60" t="s">
        <v>434</v>
      </c>
      <c r="E86" s="54" t="s">
        <v>435</v>
      </c>
      <c r="F86" s="190"/>
      <c r="G86" s="190"/>
      <c r="H86" s="190"/>
      <c r="I86" s="190"/>
      <c r="J86" s="190"/>
      <c r="K86" s="56" t="s">
        <v>436</v>
      </c>
      <c r="L86" s="56" t="s">
        <v>554</v>
      </c>
      <c r="M86" s="176" t="s">
        <v>555</v>
      </c>
      <c r="N86" s="176" t="s">
        <v>555</v>
      </c>
      <c r="O86" s="56" t="s">
        <v>554</v>
      </c>
      <c r="P86" s="54" t="s">
        <v>556</v>
      </c>
      <c r="Q86" s="54" t="s">
        <v>557</v>
      </c>
      <c r="R86" s="148">
        <v>12</v>
      </c>
      <c r="S86" s="56">
        <v>9</v>
      </c>
      <c r="T86" s="56">
        <f>SUM(2)+(7)</f>
        <v>9</v>
      </c>
      <c r="U86" s="146" t="s">
        <v>558</v>
      </c>
      <c r="V86" s="146" t="s">
        <v>559</v>
      </c>
      <c r="W86" s="54" t="s">
        <v>560</v>
      </c>
    </row>
    <row r="87" spans="1:23" ht="67.5" x14ac:dyDescent="0.2">
      <c r="A87" s="56" t="s">
        <v>87</v>
      </c>
      <c r="B87" s="74" t="s">
        <v>432</v>
      </c>
      <c r="C87" s="54" t="s">
        <v>433</v>
      </c>
      <c r="D87" s="60" t="s">
        <v>434</v>
      </c>
      <c r="E87" s="54" t="s">
        <v>435</v>
      </c>
      <c r="F87" s="190"/>
      <c r="G87" s="190"/>
      <c r="H87" s="190"/>
      <c r="I87" s="190"/>
      <c r="J87" s="190"/>
      <c r="K87" s="56" t="s">
        <v>436</v>
      </c>
      <c r="L87" s="56" t="s">
        <v>561</v>
      </c>
      <c r="M87" s="176" t="s">
        <v>562</v>
      </c>
      <c r="N87" s="176" t="s">
        <v>562</v>
      </c>
      <c r="O87" s="56" t="s">
        <v>561</v>
      </c>
      <c r="P87" s="54" t="s">
        <v>563</v>
      </c>
      <c r="Q87" s="54" t="s">
        <v>564</v>
      </c>
      <c r="R87" s="148">
        <v>500</v>
      </c>
      <c r="S87" s="56">
        <f>203</f>
        <v>203</v>
      </c>
      <c r="T87" s="56">
        <f>SUM(143)+(56)+(4)</f>
        <v>203</v>
      </c>
      <c r="U87" s="146" t="s">
        <v>565</v>
      </c>
      <c r="V87" s="146" t="s">
        <v>566</v>
      </c>
      <c r="W87" s="54" t="s">
        <v>567</v>
      </c>
    </row>
    <row r="88" spans="1:23" ht="12" thickBot="1" x14ac:dyDescent="0.25">
      <c r="A88" s="66"/>
      <c r="B88" s="69"/>
      <c r="C88" s="184"/>
      <c r="D88" s="69"/>
      <c r="E88" s="71"/>
      <c r="F88" s="189"/>
      <c r="G88" s="189"/>
      <c r="H88" s="189"/>
      <c r="I88" s="189"/>
      <c r="J88" s="189"/>
      <c r="K88" s="71"/>
      <c r="L88" s="71"/>
      <c r="M88" s="105"/>
      <c r="N88" s="149"/>
      <c r="O88" s="71"/>
      <c r="P88" s="71"/>
      <c r="Q88" s="105"/>
      <c r="R88" s="149"/>
      <c r="S88" s="69"/>
      <c r="T88" s="69"/>
      <c r="U88" s="106"/>
      <c r="V88" s="106"/>
      <c r="W88" s="107"/>
    </row>
    <row r="89" spans="1:23" ht="23.25" thickBot="1" x14ac:dyDescent="0.25">
      <c r="A89" s="56" t="s">
        <v>87</v>
      </c>
      <c r="B89" s="91" t="s">
        <v>568</v>
      </c>
      <c r="C89" s="79" t="s">
        <v>569</v>
      </c>
      <c r="D89" s="56" t="s">
        <v>570</v>
      </c>
      <c r="E89" s="54" t="s">
        <v>571</v>
      </c>
      <c r="F89" s="190">
        <v>1784081</v>
      </c>
      <c r="G89" s="190">
        <v>1770879</v>
      </c>
      <c r="H89" s="190">
        <v>1992579</v>
      </c>
      <c r="I89" s="190">
        <v>1992579</v>
      </c>
      <c r="J89" s="190">
        <v>1992579</v>
      </c>
      <c r="K89" s="56" t="s">
        <v>91</v>
      </c>
      <c r="L89" s="228" t="s">
        <v>27</v>
      </c>
      <c r="M89" s="206" t="s">
        <v>572</v>
      </c>
      <c r="N89" s="207" t="s">
        <v>573</v>
      </c>
      <c r="O89" s="229" t="s">
        <v>27</v>
      </c>
      <c r="P89" s="56"/>
      <c r="Q89" s="77" t="s">
        <v>574</v>
      </c>
      <c r="R89" s="150">
        <v>1</v>
      </c>
      <c r="S89" s="151">
        <v>1</v>
      </c>
      <c r="T89" s="93">
        <v>730</v>
      </c>
      <c r="U89" s="77" t="s">
        <v>99</v>
      </c>
      <c r="V89" s="77" t="s">
        <v>99</v>
      </c>
      <c r="W89" s="92" t="s">
        <v>575</v>
      </c>
    </row>
    <row r="90" spans="1:23" ht="45.75" thickBot="1" x14ac:dyDescent="0.25">
      <c r="A90" s="56" t="s">
        <v>87</v>
      </c>
      <c r="B90" s="91" t="s">
        <v>568</v>
      </c>
      <c r="C90" s="79" t="s">
        <v>569</v>
      </c>
      <c r="D90" s="56" t="s">
        <v>570</v>
      </c>
      <c r="E90" s="54" t="s">
        <v>571</v>
      </c>
      <c r="F90" s="190"/>
      <c r="G90" s="190"/>
      <c r="H90" s="190"/>
      <c r="I90" s="190"/>
      <c r="J90" s="190"/>
      <c r="K90" s="56" t="s">
        <v>91</v>
      </c>
      <c r="L90" s="230" t="s">
        <v>28</v>
      </c>
      <c r="M90" s="206" t="s">
        <v>576</v>
      </c>
      <c r="N90" s="98" t="s">
        <v>577</v>
      </c>
      <c r="O90" s="230" t="s">
        <v>28</v>
      </c>
      <c r="P90" s="75" t="s">
        <v>266</v>
      </c>
      <c r="Q90" s="94" t="s">
        <v>578</v>
      </c>
      <c r="R90" s="152">
        <v>0.76</v>
      </c>
      <c r="S90" s="153">
        <v>0.76</v>
      </c>
      <c r="T90" s="93">
        <v>96</v>
      </c>
      <c r="U90" s="77" t="s">
        <v>99</v>
      </c>
      <c r="V90" s="77" t="s">
        <v>99</v>
      </c>
      <c r="W90" s="92" t="s">
        <v>579</v>
      </c>
    </row>
    <row r="91" spans="1:23" ht="45.75" thickBot="1" x14ac:dyDescent="0.25">
      <c r="A91" s="56" t="s">
        <v>87</v>
      </c>
      <c r="B91" s="91" t="s">
        <v>568</v>
      </c>
      <c r="C91" s="79" t="s">
        <v>569</v>
      </c>
      <c r="D91" s="56" t="s">
        <v>570</v>
      </c>
      <c r="E91" s="54" t="s">
        <v>571</v>
      </c>
      <c r="F91" s="190"/>
      <c r="G91" s="190"/>
      <c r="H91" s="190"/>
      <c r="I91" s="190"/>
      <c r="J91" s="190"/>
      <c r="K91" s="56" t="s">
        <v>91</v>
      </c>
      <c r="L91" s="231" t="s">
        <v>137</v>
      </c>
      <c r="M91" s="208" t="s">
        <v>580</v>
      </c>
      <c r="N91" s="98" t="s">
        <v>581</v>
      </c>
      <c r="O91" s="231" t="s">
        <v>137</v>
      </c>
      <c r="P91" s="75" t="s">
        <v>376</v>
      </c>
      <c r="Q91" s="94" t="s">
        <v>582</v>
      </c>
      <c r="R91" s="150">
        <v>0.9</v>
      </c>
      <c r="S91" s="151">
        <v>0.9</v>
      </c>
      <c r="T91" s="93">
        <v>0</v>
      </c>
      <c r="U91" s="77" t="s">
        <v>99</v>
      </c>
      <c r="V91" s="77" t="s">
        <v>99</v>
      </c>
      <c r="W91" s="92" t="s">
        <v>583</v>
      </c>
    </row>
    <row r="92" spans="1:23" ht="34.5" thickBot="1" x14ac:dyDescent="0.25">
      <c r="A92" s="56" t="s">
        <v>87</v>
      </c>
      <c r="B92" s="91" t="s">
        <v>568</v>
      </c>
      <c r="C92" s="79" t="s">
        <v>569</v>
      </c>
      <c r="D92" s="56" t="s">
        <v>570</v>
      </c>
      <c r="E92" s="54" t="s">
        <v>571</v>
      </c>
      <c r="F92" s="190"/>
      <c r="G92" s="190"/>
      <c r="H92" s="190"/>
      <c r="I92" s="190"/>
      <c r="J92" s="190"/>
      <c r="K92" s="56" t="s">
        <v>91</v>
      </c>
      <c r="L92" s="232" t="s">
        <v>112</v>
      </c>
      <c r="M92" s="209" t="s">
        <v>584</v>
      </c>
      <c r="N92" s="98" t="s">
        <v>585</v>
      </c>
      <c r="O92" s="232" t="s">
        <v>112</v>
      </c>
      <c r="P92" s="75" t="s">
        <v>376</v>
      </c>
      <c r="Q92" s="94" t="s">
        <v>586</v>
      </c>
      <c r="R92" s="154">
        <v>0.78500000000000003</v>
      </c>
      <c r="S92" s="155">
        <v>0.78500000000000003</v>
      </c>
      <c r="T92" s="93">
        <v>365</v>
      </c>
      <c r="U92" s="77" t="s">
        <v>99</v>
      </c>
      <c r="V92" s="77" t="s">
        <v>99</v>
      </c>
      <c r="W92" s="92" t="s">
        <v>587</v>
      </c>
    </row>
    <row r="93" spans="1:23" ht="34.5" thickBot="1" x14ac:dyDescent="0.25">
      <c r="A93" s="56" t="s">
        <v>87</v>
      </c>
      <c r="B93" s="91" t="s">
        <v>568</v>
      </c>
      <c r="C93" s="79" t="s">
        <v>569</v>
      </c>
      <c r="D93" s="56" t="s">
        <v>570</v>
      </c>
      <c r="E93" s="54" t="s">
        <v>571</v>
      </c>
      <c r="F93" s="190"/>
      <c r="G93" s="190"/>
      <c r="H93" s="190"/>
      <c r="I93" s="190"/>
      <c r="J93" s="190"/>
      <c r="K93" s="56" t="s">
        <v>91</v>
      </c>
      <c r="L93" s="232" t="s">
        <v>121</v>
      </c>
      <c r="M93" s="209" t="s">
        <v>588</v>
      </c>
      <c r="N93" s="98" t="s">
        <v>589</v>
      </c>
      <c r="O93" s="232" t="s">
        <v>121</v>
      </c>
      <c r="P93" s="75" t="s">
        <v>138</v>
      </c>
      <c r="Q93" s="94" t="s">
        <v>590</v>
      </c>
      <c r="R93" s="99">
        <v>96</v>
      </c>
      <c r="S93" s="100">
        <v>96</v>
      </c>
      <c r="T93" s="93">
        <v>52</v>
      </c>
      <c r="U93" s="77" t="s">
        <v>99</v>
      </c>
      <c r="V93" s="77" t="s">
        <v>99</v>
      </c>
      <c r="W93" s="92" t="s">
        <v>591</v>
      </c>
    </row>
    <row r="94" spans="1:23" ht="34.5" thickBot="1" x14ac:dyDescent="0.25">
      <c r="A94" s="56" t="s">
        <v>87</v>
      </c>
      <c r="B94" s="91" t="s">
        <v>568</v>
      </c>
      <c r="C94" s="79" t="s">
        <v>569</v>
      </c>
      <c r="D94" s="56" t="s">
        <v>570</v>
      </c>
      <c r="E94" s="54" t="s">
        <v>571</v>
      </c>
      <c r="F94" s="190"/>
      <c r="G94" s="190"/>
      <c r="H94" s="190"/>
      <c r="I94" s="190"/>
      <c r="J94" s="190"/>
      <c r="K94" s="56" t="s">
        <v>91</v>
      </c>
      <c r="L94" s="231" t="s">
        <v>216</v>
      </c>
      <c r="M94" s="208" t="s">
        <v>592</v>
      </c>
      <c r="N94" s="98" t="s">
        <v>593</v>
      </c>
      <c r="O94" s="231" t="s">
        <v>216</v>
      </c>
      <c r="P94" s="75" t="s">
        <v>266</v>
      </c>
      <c r="Q94" s="94" t="s">
        <v>594</v>
      </c>
      <c r="R94" s="150">
        <v>1</v>
      </c>
      <c r="S94" s="151">
        <v>1</v>
      </c>
      <c r="T94" s="93">
        <v>84</v>
      </c>
      <c r="U94" s="77" t="s">
        <v>99</v>
      </c>
      <c r="V94" s="77" t="s">
        <v>99</v>
      </c>
      <c r="W94" s="92" t="s">
        <v>595</v>
      </c>
    </row>
    <row r="95" spans="1:23" ht="45.75" thickBot="1" x14ac:dyDescent="0.25">
      <c r="A95" s="56" t="s">
        <v>87</v>
      </c>
      <c r="B95" s="91" t="s">
        <v>568</v>
      </c>
      <c r="C95" s="79" t="s">
        <v>569</v>
      </c>
      <c r="D95" s="56" t="s">
        <v>570</v>
      </c>
      <c r="E95" s="54" t="s">
        <v>571</v>
      </c>
      <c r="F95" s="190"/>
      <c r="G95" s="190"/>
      <c r="H95" s="190"/>
      <c r="I95" s="190"/>
      <c r="J95" s="190"/>
      <c r="K95" s="56" t="s">
        <v>91</v>
      </c>
      <c r="L95" s="232" t="s">
        <v>112</v>
      </c>
      <c r="M95" s="209" t="s">
        <v>596</v>
      </c>
      <c r="N95" s="98" t="s">
        <v>597</v>
      </c>
      <c r="O95" s="232" t="s">
        <v>112</v>
      </c>
      <c r="P95" s="75" t="s">
        <v>266</v>
      </c>
      <c r="Q95" s="94" t="s">
        <v>598</v>
      </c>
      <c r="R95" s="150">
        <v>1</v>
      </c>
      <c r="S95" s="151">
        <v>1</v>
      </c>
      <c r="T95" s="93">
        <v>0</v>
      </c>
      <c r="U95" s="77" t="s">
        <v>99</v>
      </c>
      <c r="V95" s="77" t="s">
        <v>99</v>
      </c>
      <c r="W95" s="92" t="s">
        <v>599</v>
      </c>
    </row>
    <row r="96" spans="1:23" ht="57" thickBot="1" x14ac:dyDescent="0.25">
      <c r="A96" s="56" t="s">
        <v>87</v>
      </c>
      <c r="B96" s="91" t="s">
        <v>568</v>
      </c>
      <c r="C96" s="79" t="s">
        <v>569</v>
      </c>
      <c r="D96" s="56" t="s">
        <v>570</v>
      </c>
      <c r="E96" s="54" t="s">
        <v>571</v>
      </c>
      <c r="F96" s="190"/>
      <c r="G96" s="190"/>
      <c r="H96" s="190"/>
      <c r="I96" s="190"/>
      <c r="J96" s="190"/>
      <c r="K96" s="56"/>
      <c r="L96" s="233" t="s">
        <v>121</v>
      </c>
      <c r="M96" s="210" t="s">
        <v>600</v>
      </c>
      <c r="N96" s="98" t="s">
        <v>601</v>
      </c>
      <c r="O96" s="233" t="s">
        <v>121</v>
      </c>
      <c r="P96" s="75" t="s">
        <v>602</v>
      </c>
      <c r="Q96" s="156" t="s">
        <v>603</v>
      </c>
      <c r="R96" s="150">
        <v>1</v>
      </c>
      <c r="S96" s="151">
        <v>1</v>
      </c>
      <c r="T96" s="93">
        <v>0</v>
      </c>
      <c r="U96" s="77" t="s">
        <v>99</v>
      </c>
      <c r="V96" s="77" t="s">
        <v>99</v>
      </c>
      <c r="W96" s="92" t="s">
        <v>384</v>
      </c>
    </row>
    <row r="97" spans="1:23" ht="45.75" thickBot="1" x14ac:dyDescent="0.25">
      <c r="A97" s="56" t="s">
        <v>87</v>
      </c>
      <c r="B97" s="91" t="s">
        <v>568</v>
      </c>
      <c r="C97" s="79" t="s">
        <v>569</v>
      </c>
      <c r="D97" s="56" t="s">
        <v>570</v>
      </c>
      <c r="E97" s="54" t="s">
        <v>571</v>
      </c>
      <c r="F97" s="190"/>
      <c r="G97" s="190"/>
      <c r="H97" s="190"/>
      <c r="I97" s="190"/>
      <c r="J97" s="190"/>
      <c r="K97" s="56" t="s">
        <v>91</v>
      </c>
      <c r="L97" s="231" t="s">
        <v>164</v>
      </c>
      <c r="M97" s="208" t="s">
        <v>604</v>
      </c>
      <c r="N97" s="98" t="s">
        <v>605</v>
      </c>
      <c r="O97" s="231" t="s">
        <v>164</v>
      </c>
      <c r="P97" s="75" t="s">
        <v>376</v>
      </c>
      <c r="Q97" s="94" t="s">
        <v>606</v>
      </c>
      <c r="R97" s="150">
        <v>1</v>
      </c>
      <c r="S97" s="151">
        <v>1</v>
      </c>
      <c r="T97" s="157">
        <v>33</v>
      </c>
      <c r="U97" s="77" t="s">
        <v>99</v>
      </c>
      <c r="V97" s="77" t="s">
        <v>99</v>
      </c>
      <c r="W97" s="92" t="s">
        <v>607</v>
      </c>
    </row>
    <row r="98" spans="1:23" ht="45.75" thickBot="1" x14ac:dyDescent="0.25">
      <c r="A98" s="56" t="s">
        <v>87</v>
      </c>
      <c r="B98" s="91" t="s">
        <v>568</v>
      </c>
      <c r="C98" s="79" t="s">
        <v>569</v>
      </c>
      <c r="D98" s="56" t="s">
        <v>570</v>
      </c>
      <c r="E98" s="54" t="s">
        <v>571</v>
      </c>
      <c r="F98" s="190"/>
      <c r="G98" s="190"/>
      <c r="H98" s="190"/>
      <c r="I98" s="190"/>
      <c r="J98" s="190"/>
      <c r="K98" s="56" t="s">
        <v>91</v>
      </c>
      <c r="L98" s="234" t="s">
        <v>112</v>
      </c>
      <c r="M98" s="211" t="s">
        <v>608</v>
      </c>
      <c r="N98" s="98" t="s">
        <v>609</v>
      </c>
      <c r="O98" s="235" t="s">
        <v>112</v>
      </c>
      <c r="P98" s="75" t="s">
        <v>266</v>
      </c>
      <c r="Q98" s="94" t="s">
        <v>610</v>
      </c>
      <c r="R98" s="150">
        <v>1</v>
      </c>
      <c r="S98" s="151">
        <v>1</v>
      </c>
      <c r="T98" s="93">
        <v>35</v>
      </c>
      <c r="U98" s="77" t="s">
        <v>99</v>
      </c>
      <c r="V98" s="77" t="s">
        <v>99</v>
      </c>
      <c r="W98" s="92" t="s">
        <v>611</v>
      </c>
    </row>
    <row r="99" spans="1:23" ht="45.75" thickBot="1" x14ac:dyDescent="0.25">
      <c r="A99" s="56" t="s">
        <v>87</v>
      </c>
      <c r="B99" s="91" t="s">
        <v>568</v>
      </c>
      <c r="C99" s="79" t="s">
        <v>569</v>
      </c>
      <c r="D99" s="56" t="s">
        <v>570</v>
      </c>
      <c r="E99" s="54" t="s">
        <v>571</v>
      </c>
      <c r="F99" s="190"/>
      <c r="G99" s="190"/>
      <c r="H99" s="190"/>
      <c r="I99" s="190"/>
      <c r="J99" s="190"/>
      <c r="K99" s="56"/>
      <c r="L99" s="233" t="s">
        <v>121</v>
      </c>
      <c r="M99" s="210" t="s">
        <v>612</v>
      </c>
      <c r="N99" s="158" t="s">
        <v>613</v>
      </c>
      <c r="O99" s="236" t="s">
        <v>121</v>
      </c>
      <c r="P99" s="215" t="s">
        <v>602</v>
      </c>
      <c r="Q99" s="94" t="s">
        <v>614</v>
      </c>
      <c r="R99" s="150">
        <v>1</v>
      </c>
      <c r="S99" s="151">
        <v>1</v>
      </c>
      <c r="T99" s="93">
        <v>29</v>
      </c>
      <c r="U99" s="77" t="s">
        <v>99</v>
      </c>
      <c r="V99" s="77" t="s">
        <v>99</v>
      </c>
      <c r="W99" s="92" t="s">
        <v>615</v>
      </c>
    </row>
    <row r="100" spans="1:23" ht="23.25" thickBot="1" x14ac:dyDescent="0.25">
      <c r="A100" s="56"/>
      <c r="B100" s="91"/>
      <c r="C100" s="79"/>
      <c r="D100" s="56"/>
      <c r="E100" s="54"/>
      <c r="F100" s="190"/>
      <c r="G100" s="190"/>
      <c r="H100" s="190"/>
      <c r="I100" s="190"/>
      <c r="J100" s="190"/>
      <c r="K100" s="56"/>
      <c r="L100" s="237" t="s">
        <v>128</v>
      </c>
      <c r="M100" s="212" t="s">
        <v>616</v>
      </c>
      <c r="N100" s="159" t="s">
        <v>617</v>
      </c>
      <c r="O100" s="237" t="s">
        <v>128</v>
      </c>
      <c r="P100" s="75" t="s">
        <v>266</v>
      </c>
      <c r="Q100" s="94" t="s">
        <v>617</v>
      </c>
      <c r="R100" s="150">
        <v>1</v>
      </c>
      <c r="S100" s="151">
        <v>1</v>
      </c>
      <c r="T100" s="93">
        <v>1</v>
      </c>
      <c r="U100" s="77" t="s">
        <v>99</v>
      </c>
      <c r="V100" s="77" t="s">
        <v>99</v>
      </c>
      <c r="W100" s="92" t="s">
        <v>617</v>
      </c>
    </row>
    <row r="101" spans="1:23" ht="34.5" thickBot="1" x14ac:dyDescent="0.25">
      <c r="A101" s="56" t="s">
        <v>87</v>
      </c>
      <c r="B101" s="91" t="s">
        <v>568</v>
      </c>
      <c r="C101" s="79" t="s">
        <v>569</v>
      </c>
      <c r="D101" s="56" t="s">
        <v>570</v>
      </c>
      <c r="E101" s="54" t="s">
        <v>571</v>
      </c>
      <c r="F101" s="190"/>
      <c r="G101" s="190"/>
      <c r="H101" s="190"/>
      <c r="I101" s="190"/>
      <c r="J101" s="190"/>
      <c r="K101" s="56" t="s">
        <v>91</v>
      </c>
      <c r="L101" s="231" t="s">
        <v>176</v>
      </c>
      <c r="M101" s="208" t="s">
        <v>618</v>
      </c>
      <c r="N101" s="98" t="s">
        <v>619</v>
      </c>
      <c r="O101" s="231" t="s">
        <v>176</v>
      </c>
      <c r="P101" s="75" t="s">
        <v>138</v>
      </c>
      <c r="Q101" s="94" t="s">
        <v>620</v>
      </c>
      <c r="R101" s="150">
        <v>0.8</v>
      </c>
      <c r="S101" s="151">
        <v>0.8</v>
      </c>
      <c r="T101" s="93">
        <v>0</v>
      </c>
      <c r="U101" s="77" t="s">
        <v>99</v>
      </c>
      <c r="V101" s="77" t="s">
        <v>99</v>
      </c>
      <c r="W101" s="92" t="s">
        <v>621</v>
      </c>
    </row>
    <row r="102" spans="1:23" ht="45.75" thickBot="1" x14ac:dyDescent="0.25">
      <c r="A102" s="56" t="s">
        <v>87</v>
      </c>
      <c r="B102" s="91" t="s">
        <v>568</v>
      </c>
      <c r="C102" s="79" t="s">
        <v>569</v>
      </c>
      <c r="D102" s="56" t="s">
        <v>570</v>
      </c>
      <c r="E102" s="54" t="s">
        <v>571</v>
      </c>
      <c r="F102" s="190"/>
      <c r="G102" s="190"/>
      <c r="H102" s="190"/>
      <c r="I102" s="190"/>
      <c r="J102" s="190"/>
      <c r="K102" s="56" t="s">
        <v>91</v>
      </c>
      <c r="L102" s="232" t="s">
        <v>112</v>
      </c>
      <c r="M102" s="209" t="s">
        <v>622</v>
      </c>
      <c r="N102" s="98" t="s">
        <v>623</v>
      </c>
      <c r="O102" s="232" t="s">
        <v>112</v>
      </c>
      <c r="P102" s="75" t="s">
        <v>138</v>
      </c>
      <c r="Q102" s="94" t="s">
        <v>624</v>
      </c>
      <c r="R102" s="152">
        <v>0.5</v>
      </c>
      <c r="S102" s="153">
        <v>0.5</v>
      </c>
      <c r="T102" s="93">
        <v>64</v>
      </c>
      <c r="U102" s="77" t="s">
        <v>99</v>
      </c>
      <c r="V102" s="77" t="s">
        <v>99</v>
      </c>
      <c r="W102" s="92" t="s">
        <v>625</v>
      </c>
    </row>
    <row r="103" spans="1:23" ht="34.5" thickBot="1" x14ac:dyDescent="0.25">
      <c r="A103" s="56" t="s">
        <v>87</v>
      </c>
      <c r="B103" s="91" t="s">
        <v>568</v>
      </c>
      <c r="C103" s="79" t="s">
        <v>569</v>
      </c>
      <c r="D103" s="56" t="s">
        <v>570</v>
      </c>
      <c r="E103" s="54" t="s">
        <v>571</v>
      </c>
      <c r="F103" s="190"/>
      <c r="G103" s="190"/>
      <c r="H103" s="190"/>
      <c r="I103" s="190"/>
      <c r="J103" s="190"/>
      <c r="K103" s="56" t="s">
        <v>91</v>
      </c>
      <c r="L103" s="232" t="s">
        <v>121</v>
      </c>
      <c r="M103" s="209" t="s">
        <v>626</v>
      </c>
      <c r="N103" s="98" t="s">
        <v>619</v>
      </c>
      <c r="O103" s="232" t="s">
        <v>121</v>
      </c>
      <c r="P103" s="75" t="s">
        <v>138</v>
      </c>
      <c r="Q103" s="94" t="s">
        <v>627</v>
      </c>
      <c r="R103" s="152">
        <v>1</v>
      </c>
      <c r="S103" s="153">
        <v>1</v>
      </c>
      <c r="T103" s="93">
        <v>0</v>
      </c>
      <c r="U103" s="77" t="s">
        <v>99</v>
      </c>
      <c r="V103" s="77" t="s">
        <v>99</v>
      </c>
      <c r="W103" s="92" t="s">
        <v>621</v>
      </c>
    </row>
    <row r="104" spans="1:23" ht="12" thickBot="1" x14ac:dyDescent="0.25">
      <c r="A104" s="66"/>
      <c r="B104" s="69"/>
      <c r="C104" s="184"/>
      <c r="D104" s="69"/>
      <c r="E104" s="71"/>
      <c r="F104" s="189"/>
      <c r="G104" s="189"/>
      <c r="H104" s="189"/>
      <c r="I104" s="189"/>
      <c r="J104" s="189"/>
      <c r="K104" s="71"/>
      <c r="L104" s="71"/>
      <c r="M104" s="105"/>
      <c r="N104" s="149"/>
      <c r="O104" s="71"/>
      <c r="P104" s="71"/>
      <c r="Q104" s="105"/>
      <c r="R104" s="149"/>
      <c r="S104" s="69"/>
      <c r="T104" s="69"/>
      <c r="U104" s="106"/>
      <c r="V104" s="106"/>
      <c r="W104" s="107"/>
    </row>
    <row r="105" spans="1:23" ht="34.5" thickBot="1" x14ac:dyDescent="0.25">
      <c r="A105" s="56" t="s">
        <v>87</v>
      </c>
      <c r="B105" s="160" t="s">
        <v>628</v>
      </c>
      <c r="C105" s="79" t="s">
        <v>629</v>
      </c>
      <c r="D105" s="60" t="s">
        <v>630</v>
      </c>
      <c r="E105" s="54" t="s">
        <v>631</v>
      </c>
      <c r="F105" s="190">
        <v>3534080</v>
      </c>
      <c r="G105" s="190">
        <v>4063448</v>
      </c>
      <c r="H105" s="190">
        <v>4274148</v>
      </c>
      <c r="I105" s="190">
        <v>4274148</v>
      </c>
      <c r="J105" s="190">
        <v>4274148</v>
      </c>
      <c r="K105" s="56" t="s">
        <v>91</v>
      </c>
      <c r="L105" s="75" t="s">
        <v>27</v>
      </c>
      <c r="M105" s="94" t="s">
        <v>632</v>
      </c>
      <c r="N105" s="202" t="s">
        <v>633</v>
      </c>
      <c r="O105" s="75" t="s">
        <v>27</v>
      </c>
      <c r="P105" s="214" t="s">
        <v>634</v>
      </c>
      <c r="Q105" s="94" t="s">
        <v>635</v>
      </c>
      <c r="R105" s="102" t="s">
        <v>636</v>
      </c>
      <c r="S105" s="161">
        <v>100</v>
      </c>
      <c r="T105" s="162">
        <v>0.6</v>
      </c>
      <c r="U105" s="76" t="s">
        <v>99</v>
      </c>
      <c r="V105" s="76" t="s">
        <v>99</v>
      </c>
      <c r="W105" s="79" t="s">
        <v>251</v>
      </c>
    </row>
    <row r="106" spans="1:23" ht="68.25" thickBot="1" x14ac:dyDescent="0.25">
      <c r="A106" s="56" t="s">
        <v>87</v>
      </c>
      <c r="B106" s="160" t="s">
        <v>628</v>
      </c>
      <c r="C106" s="79" t="s">
        <v>629</v>
      </c>
      <c r="D106" s="60" t="s">
        <v>630</v>
      </c>
      <c r="E106" s="54" t="s">
        <v>631</v>
      </c>
      <c r="F106" s="190"/>
      <c r="G106" s="190"/>
      <c r="H106" s="190"/>
      <c r="I106" s="190"/>
      <c r="J106" s="190"/>
      <c r="K106" s="56" t="s">
        <v>91</v>
      </c>
      <c r="L106" s="75" t="s">
        <v>103</v>
      </c>
      <c r="M106" s="94" t="s">
        <v>637</v>
      </c>
      <c r="N106" s="98" t="s">
        <v>638</v>
      </c>
      <c r="O106" s="75" t="s">
        <v>103</v>
      </c>
      <c r="P106" s="214" t="s">
        <v>106</v>
      </c>
      <c r="Q106" s="163" t="s">
        <v>639</v>
      </c>
      <c r="R106" s="103" t="s">
        <v>640</v>
      </c>
      <c r="S106" s="161">
        <v>100</v>
      </c>
      <c r="T106" s="162">
        <v>0.6</v>
      </c>
      <c r="U106" s="76" t="s">
        <v>99</v>
      </c>
      <c r="V106" s="76" t="s">
        <v>99</v>
      </c>
      <c r="W106" s="79" t="s">
        <v>251</v>
      </c>
    </row>
    <row r="107" spans="1:23" ht="68.25" thickBot="1" x14ac:dyDescent="0.25">
      <c r="A107" s="56" t="s">
        <v>87</v>
      </c>
      <c r="B107" s="160" t="s">
        <v>628</v>
      </c>
      <c r="C107" s="79" t="s">
        <v>629</v>
      </c>
      <c r="D107" s="60" t="s">
        <v>630</v>
      </c>
      <c r="E107" s="54" t="s">
        <v>631</v>
      </c>
      <c r="F107" s="190"/>
      <c r="G107" s="190"/>
      <c r="H107" s="190"/>
      <c r="I107" s="190"/>
      <c r="J107" s="190"/>
      <c r="K107" s="56" t="s">
        <v>91</v>
      </c>
      <c r="L107" s="75" t="s">
        <v>137</v>
      </c>
      <c r="M107" s="164" t="s">
        <v>641</v>
      </c>
      <c r="N107" s="165" t="s">
        <v>642</v>
      </c>
      <c r="O107" s="75" t="s">
        <v>137</v>
      </c>
      <c r="P107" s="214" t="s">
        <v>106</v>
      </c>
      <c r="Q107" s="94" t="s">
        <v>643</v>
      </c>
      <c r="R107" s="102" t="s">
        <v>640</v>
      </c>
      <c r="S107" s="161">
        <v>100</v>
      </c>
      <c r="T107" s="162">
        <v>0.9</v>
      </c>
      <c r="U107" s="76" t="s">
        <v>99</v>
      </c>
      <c r="V107" s="76" t="s">
        <v>99</v>
      </c>
      <c r="W107" s="79" t="s">
        <v>251</v>
      </c>
    </row>
    <row r="108" spans="1:23" ht="68.25" thickBot="1" x14ac:dyDescent="0.25">
      <c r="A108" s="56" t="s">
        <v>87</v>
      </c>
      <c r="B108" s="160" t="s">
        <v>628</v>
      </c>
      <c r="C108" s="79" t="s">
        <v>629</v>
      </c>
      <c r="D108" s="60" t="s">
        <v>630</v>
      </c>
      <c r="E108" s="54" t="s">
        <v>631</v>
      </c>
      <c r="F108" s="190"/>
      <c r="G108" s="190"/>
      <c r="H108" s="190"/>
      <c r="I108" s="190"/>
      <c r="J108" s="190"/>
      <c r="K108" s="56" t="s">
        <v>91</v>
      </c>
      <c r="L108" s="75" t="s">
        <v>207</v>
      </c>
      <c r="M108" s="164" t="s">
        <v>644</v>
      </c>
      <c r="N108" s="165" t="s">
        <v>645</v>
      </c>
      <c r="O108" s="54" t="s">
        <v>207</v>
      </c>
      <c r="P108" s="214" t="s">
        <v>106</v>
      </c>
      <c r="Q108" s="94" t="s">
        <v>646</v>
      </c>
      <c r="R108" s="102" t="s">
        <v>640</v>
      </c>
      <c r="S108" s="166">
        <v>100</v>
      </c>
      <c r="T108" s="162">
        <v>0.95299999999999996</v>
      </c>
      <c r="U108" s="76" t="s">
        <v>99</v>
      </c>
      <c r="V108" s="76" t="s">
        <v>99</v>
      </c>
      <c r="W108" s="79" t="s">
        <v>251</v>
      </c>
    </row>
    <row r="109" spans="1:23" ht="45.75" thickBot="1" x14ac:dyDescent="0.25">
      <c r="A109" s="56" t="s">
        <v>87</v>
      </c>
      <c r="B109" s="160" t="s">
        <v>628</v>
      </c>
      <c r="C109" s="79" t="s">
        <v>629</v>
      </c>
      <c r="D109" s="60" t="s">
        <v>630</v>
      </c>
      <c r="E109" s="54" t="s">
        <v>631</v>
      </c>
      <c r="F109" s="190"/>
      <c r="G109" s="190"/>
      <c r="H109" s="190"/>
      <c r="I109" s="190"/>
      <c r="J109" s="190"/>
      <c r="K109" s="56" t="s">
        <v>91</v>
      </c>
      <c r="L109" s="75" t="s">
        <v>225</v>
      </c>
      <c r="M109" s="164" t="s">
        <v>647</v>
      </c>
      <c r="N109" s="165" t="s">
        <v>648</v>
      </c>
      <c r="O109" s="75" t="s">
        <v>225</v>
      </c>
      <c r="P109" s="214" t="s">
        <v>106</v>
      </c>
      <c r="Q109" s="94" t="s">
        <v>649</v>
      </c>
      <c r="R109" s="102" t="s">
        <v>650</v>
      </c>
      <c r="S109" s="166">
        <v>100</v>
      </c>
      <c r="T109" s="162">
        <v>1</v>
      </c>
      <c r="U109" s="76" t="s">
        <v>99</v>
      </c>
      <c r="V109" s="76" t="s">
        <v>99</v>
      </c>
      <c r="W109" s="79" t="s">
        <v>251</v>
      </c>
    </row>
    <row r="110" spans="1:23" ht="68.25" thickBot="1" x14ac:dyDescent="0.25">
      <c r="A110" s="56" t="s">
        <v>87</v>
      </c>
      <c r="B110" s="160" t="s">
        <v>628</v>
      </c>
      <c r="C110" s="79" t="s">
        <v>629</v>
      </c>
      <c r="D110" s="60" t="s">
        <v>630</v>
      </c>
      <c r="E110" s="54" t="s">
        <v>631</v>
      </c>
      <c r="F110" s="190"/>
      <c r="G110" s="190"/>
      <c r="H110" s="190"/>
      <c r="I110" s="190"/>
      <c r="J110" s="190"/>
      <c r="K110" s="56" t="s">
        <v>91</v>
      </c>
      <c r="L110" s="75" t="s">
        <v>216</v>
      </c>
      <c r="M110" s="94" t="s">
        <v>651</v>
      </c>
      <c r="N110" s="98" t="s">
        <v>652</v>
      </c>
      <c r="O110" s="75" t="s">
        <v>216</v>
      </c>
      <c r="P110" s="214" t="s">
        <v>106</v>
      </c>
      <c r="Q110" s="94" t="s">
        <v>653</v>
      </c>
      <c r="R110" s="102" t="s">
        <v>654</v>
      </c>
      <c r="S110" s="161">
        <v>100</v>
      </c>
      <c r="T110" s="162">
        <v>1</v>
      </c>
      <c r="U110" s="76" t="s">
        <v>99</v>
      </c>
      <c r="V110" s="76" t="s">
        <v>99</v>
      </c>
      <c r="W110" s="79" t="s">
        <v>251</v>
      </c>
    </row>
    <row r="111" spans="1:23" ht="34.5" thickBot="1" x14ac:dyDescent="0.25">
      <c r="A111" s="56" t="s">
        <v>87</v>
      </c>
      <c r="B111" s="160" t="s">
        <v>628</v>
      </c>
      <c r="C111" s="79" t="s">
        <v>629</v>
      </c>
      <c r="D111" s="60" t="s">
        <v>630</v>
      </c>
      <c r="E111" s="54" t="s">
        <v>631</v>
      </c>
      <c r="F111" s="190"/>
      <c r="G111" s="190"/>
      <c r="H111" s="190"/>
      <c r="I111" s="190"/>
      <c r="J111" s="190"/>
      <c r="K111" s="56" t="s">
        <v>91</v>
      </c>
      <c r="L111" s="75" t="s">
        <v>222</v>
      </c>
      <c r="M111" s="94" t="s">
        <v>655</v>
      </c>
      <c r="N111" s="98" t="s">
        <v>656</v>
      </c>
      <c r="O111" s="54" t="s">
        <v>222</v>
      </c>
      <c r="P111" s="214" t="s">
        <v>106</v>
      </c>
      <c r="Q111" s="94" t="s">
        <v>657</v>
      </c>
      <c r="R111" s="102" t="s">
        <v>658</v>
      </c>
      <c r="S111" s="161">
        <v>92</v>
      </c>
      <c r="T111" s="162">
        <v>1</v>
      </c>
      <c r="U111" s="76" t="s">
        <v>99</v>
      </c>
      <c r="V111" s="76" t="s">
        <v>99</v>
      </c>
      <c r="W111" s="79" t="s">
        <v>251</v>
      </c>
    </row>
    <row r="112" spans="1:23" ht="45.75" thickBot="1" x14ac:dyDescent="0.25">
      <c r="A112" s="56" t="s">
        <v>87</v>
      </c>
      <c r="B112" s="160" t="s">
        <v>628</v>
      </c>
      <c r="C112" s="79" t="s">
        <v>629</v>
      </c>
      <c r="D112" s="60" t="s">
        <v>630</v>
      </c>
      <c r="E112" s="54" t="s">
        <v>631</v>
      </c>
      <c r="F112" s="190"/>
      <c r="G112" s="190"/>
      <c r="H112" s="190"/>
      <c r="I112" s="190"/>
      <c r="J112" s="190"/>
      <c r="K112" s="56" t="s">
        <v>91</v>
      </c>
      <c r="L112" s="75" t="s">
        <v>164</v>
      </c>
      <c r="M112" s="94" t="s">
        <v>659</v>
      </c>
      <c r="N112" s="98" t="s">
        <v>660</v>
      </c>
      <c r="O112" s="75" t="s">
        <v>164</v>
      </c>
      <c r="P112" s="214" t="s">
        <v>106</v>
      </c>
      <c r="Q112" s="94" t="s">
        <v>661</v>
      </c>
      <c r="R112" s="102" t="s">
        <v>662</v>
      </c>
      <c r="S112" s="161">
        <v>100</v>
      </c>
      <c r="T112" s="162">
        <v>0.92</v>
      </c>
      <c r="U112" s="76" t="s">
        <v>99</v>
      </c>
      <c r="V112" s="76" t="s">
        <v>99</v>
      </c>
      <c r="W112" s="79" t="s">
        <v>251</v>
      </c>
    </row>
    <row r="113" spans="1:23" ht="34.5" thickBot="1" x14ac:dyDescent="0.25">
      <c r="A113" s="56" t="s">
        <v>87</v>
      </c>
      <c r="B113" s="160" t="s">
        <v>628</v>
      </c>
      <c r="C113" s="79" t="s">
        <v>629</v>
      </c>
      <c r="D113" s="60" t="s">
        <v>630</v>
      </c>
      <c r="E113" s="54" t="s">
        <v>631</v>
      </c>
      <c r="F113" s="190"/>
      <c r="G113" s="190"/>
      <c r="H113" s="190"/>
      <c r="I113" s="190"/>
      <c r="J113" s="190"/>
      <c r="K113" s="56" t="s">
        <v>91</v>
      </c>
      <c r="L113" s="75" t="s">
        <v>271</v>
      </c>
      <c r="M113" s="164" t="s">
        <v>663</v>
      </c>
      <c r="N113" s="165" t="s">
        <v>652</v>
      </c>
      <c r="O113" s="54" t="s">
        <v>271</v>
      </c>
      <c r="P113" s="214" t="s">
        <v>106</v>
      </c>
      <c r="Q113" s="94" t="s">
        <v>653</v>
      </c>
      <c r="R113" s="102" t="s">
        <v>664</v>
      </c>
      <c r="S113" s="161">
        <v>100</v>
      </c>
      <c r="T113" s="162">
        <v>1</v>
      </c>
      <c r="U113" s="76" t="s">
        <v>99</v>
      </c>
      <c r="V113" s="76" t="s">
        <v>99</v>
      </c>
      <c r="W113" s="79" t="s">
        <v>251</v>
      </c>
    </row>
    <row r="114" spans="1:23" ht="45.75" thickBot="1" x14ac:dyDescent="0.25">
      <c r="A114" s="56" t="s">
        <v>87</v>
      </c>
      <c r="B114" s="160" t="s">
        <v>628</v>
      </c>
      <c r="C114" s="79" t="s">
        <v>629</v>
      </c>
      <c r="D114" s="60" t="s">
        <v>630</v>
      </c>
      <c r="E114" s="54" t="s">
        <v>631</v>
      </c>
      <c r="F114" s="190"/>
      <c r="G114" s="190"/>
      <c r="H114" s="190"/>
      <c r="I114" s="190"/>
      <c r="J114" s="190"/>
      <c r="K114" s="56" t="s">
        <v>91</v>
      </c>
      <c r="L114" s="75" t="s">
        <v>176</v>
      </c>
      <c r="M114" s="164" t="s">
        <v>665</v>
      </c>
      <c r="N114" s="165" t="s">
        <v>660</v>
      </c>
      <c r="O114" s="75" t="s">
        <v>176</v>
      </c>
      <c r="P114" s="214" t="s">
        <v>106</v>
      </c>
      <c r="Q114" s="94" t="s">
        <v>666</v>
      </c>
      <c r="R114" s="152" t="s">
        <v>667</v>
      </c>
      <c r="S114" s="161">
        <v>100</v>
      </c>
      <c r="T114" s="162">
        <v>1</v>
      </c>
      <c r="U114" s="76" t="s">
        <v>99</v>
      </c>
      <c r="V114" s="76" t="s">
        <v>99</v>
      </c>
      <c r="W114" s="79" t="s">
        <v>251</v>
      </c>
    </row>
    <row r="115" spans="1:23" ht="34.5" thickBot="1" x14ac:dyDescent="0.25">
      <c r="A115" s="56" t="s">
        <v>87</v>
      </c>
      <c r="B115" s="160" t="s">
        <v>628</v>
      </c>
      <c r="C115" s="79" t="s">
        <v>629</v>
      </c>
      <c r="D115" s="60" t="s">
        <v>630</v>
      </c>
      <c r="E115" s="54" t="s">
        <v>631</v>
      </c>
      <c r="F115" s="190"/>
      <c r="G115" s="190"/>
      <c r="H115" s="190"/>
      <c r="I115" s="190"/>
      <c r="J115" s="190"/>
      <c r="K115" s="56" t="s">
        <v>91</v>
      </c>
      <c r="L115" s="75" t="s">
        <v>282</v>
      </c>
      <c r="M115" s="164" t="s">
        <v>663</v>
      </c>
      <c r="N115" s="165" t="s">
        <v>652</v>
      </c>
      <c r="O115" s="54" t="s">
        <v>282</v>
      </c>
      <c r="P115" s="214" t="s">
        <v>106</v>
      </c>
      <c r="Q115" s="94" t="s">
        <v>668</v>
      </c>
      <c r="R115" s="102" t="s">
        <v>664</v>
      </c>
      <c r="S115" s="161">
        <f>(1/1)*100</f>
        <v>100</v>
      </c>
      <c r="T115" s="162">
        <v>1</v>
      </c>
      <c r="U115" s="76" t="s">
        <v>99</v>
      </c>
      <c r="V115" s="76" t="s">
        <v>99</v>
      </c>
      <c r="W115" s="79" t="s">
        <v>251</v>
      </c>
    </row>
    <row r="116" spans="1:23" ht="12" thickBot="1" x14ac:dyDescent="0.25">
      <c r="A116" s="66"/>
      <c r="B116" s="167"/>
      <c r="C116" s="185"/>
      <c r="D116" s="168"/>
      <c r="E116" s="168"/>
      <c r="F116" s="194"/>
      <c r="G116" s="194"/>
      <c r="H116" s="194"/>
      <c r="I116" s="194"/>
      <c r="J116" s="194"/>
      <c r="K116" s="66"/>
      <c r="L116" s="195"/>
      <c r="M116" s="170"/>
      <c r="N116" s="213"/>
      <c r="O116" s="66"/>
      <c r="P116" s="195"/>
      <c r="Q116" s="171"/>
      <c r="R116" s="172"/>
      <c r="S116" s="173"/>
      <c r="T116" s="169"/>
      <c r="U116" s="106"/>
      <c r="V116" s="106"/>
      <c r="W116" s="107"/>
    </row>
    <row r="117" spans="1:23" ht="56.25" x14ac:dyDescent="0.2">
      <c r="A117" s="56" t="s">
        <v>87</v>
      </c>
      <c r="B117" s="238" t="s">
        <v>669</v>
      </c>
      <c r="C117" s="59" t="s">
        <v>670</v>
      </c>
      <c r="D117" s="60" t="s">
        <v>671</v>
      </c>
      <c r="E117" s="45" t="s">
        <v>672</v>
      </c>
      <c r="F117" s="190">
        <v>32596978</v>
      </c>
      <c r="G117" s="190">
        <v>37110094</v>
      </c>
      <c r="H117" s="190">
        <v>34876644</v>
      </c>
      <c r="I117" s="190">
        <v>34876644</v>
      </c>
      <c r="J117" s="190">
        <v>34876644</v>
      </c>
      <c r="K117" s="174" t="s">
        <v>91</v>
      </c>
      <c r="L117" s="56" t="s">
        <v>27</v>
      </c>
      <c r="M117" s="146" t="s">
        <v>673</v>
      </c>
      <c r="N117" s="175" t="s">
        <v>674</v>
      </c>
      <c r="O117" s="56" t="s">
        <v>27</v>
      </c>
      <c r="P117" s="54" t="s">
        <v>106</v>
      </c>
      <c r="Q117" s="176" t="s">
        <v>675</v>
      </c>
      <c r="R117" s="63" t="s">
        <v>676</v>
      </c>
      <c r="S117" s="63" t="s">
        <v>676</v>
      </c>
      <c r="T117" s="177">
        <v>0.19</v>
      </c>
      <c r="U117" s="178" t="s">
        <v>99</v>
      </c>
      <c r="V117" s="178" t="s">
        <v>99</v>
      </c>
      <c r="W117" s="179" t="s">
        <v>251</v>
      </c>
    </row>
    <row r="118" spans="1:23" ht="33.75" x14ac:dyDescent="0.2">
      <c r="A118" s="56" t="s">
        <v>87</v>
      </c>
      <c r="B118" s="238" t="s">
        <v>669</v>
      </c>
      <c r="C118" s="59" t="s">
        <v>670</v>
      </c>
      <c r="D118" s="60" t="s">
        <v>671</v>
      </c>
      <c r="E118" s="45" t="s">
        <v>672</v>
      </c>
      <c r="F118" s="190"/>
      <c r="G118" s="190"/>
      <c r="H118" s="190"/>
      <c r="I118" s="190"/>
      <c r="J118" s="190"/>
      <c r="K118" s="174" t="s">
        <v>91</v>
      </c>
      <c r="L118" s="54" t="s">
        <v>28</v>
      </c>
      <c r="M118" s="146" t="s">
        <v>677</v>
      </c>
      <c r="N118" s="175" t="s">
        <v>678</v>
      </c>
      <c r="O118" s="54" t="s">
        <v>28</v>
      </c>
      <c r="P118" s="54" t="s">
        <v>106</v>
      </c>
      <c r="Q118" s="176" t="s">
        <v>679</v>
      </c>
      <c r="R118" s="63" t="s">
        <v>680</v>
      </c>
      <c r="S118" s="63" t="s">
        <v>680</v>
      </c>
      <c r="T118" s="177">
        <v>-0.06</v>
      </c>
      <c r="U118" s="178" t="s">
        <v>99</v>
      </c>
      <c r="V118" s="178" t="s">
        <v>99</v>
      </c>
      <c r="W118" s="179" t="s">
        <v>251</v>
      </c>
    </row>
    <row r="119" spans="1:23" ht="33.75" x14ac:dyDescent="0.2">
      <c r="A119" s="56" t="s">
        <v>87</v>
      </c>
      <c r="B119" s="238" t="s">
        <v>669</v>
      </c>
      <c r="C119" s="59" t="s">
        <v>670</v>
      </c>
      <c r="D119" s="60" t="s">
        <v>671</v>
      </c>
      <c r="E119" s="45" t="s">
        <v>672</v>
      </c>
      <c r="F119" s="190"/>
      <c r="G119" s="190"/>
      <c r="H119" s="190"/>
      <c r="I119" s="190"/>
      <c r="J119" s="190"/>
      <c r="K119" s="174" t="s">
        <v>91</v>
      </c>
      <c r="L119" s="56" t="s">
        <v>137</v>
      </c>
      <c r="M119" s="146" t="s">
        <v>681</v>
      </c>
      <c r="N119" s="175" t="s">
        <v>682</v>
      </c>
      <c r="O119" s="56" t="s">
        <v>137</v>
      </c>
      <c r="P119" s="54" t="s">
        <v>106</v>
      </c>
      <c r="Q119" s="176" t="s">
        <v>683</v>
      </c>
      <c r="R119" s="63" t="s">
        <v>684</v>
      </c>
      <c r="S119" s="63" t="s">
        <v>684</v>
      </c>
      <c r="T119" s="177">
        <v>0</v>
      </c>
      <c r="U119" s="178" t="s">
        <v>99</v>
      </c>
      <c r="V119" s="178" t="s">
        <v>99</v>
      </c>
      <c r="W119" s="179" t="s">
        <v>251</v>
      </c>
    </row>
    <row r="120" spans="1:23" ht="33.75" x14ac:dyDescent="0.2">
      <c r="A120" s="56" t="s">
        <v>87</v>
      </c>
      <c r="B120" s="238" t="s">
        <v>669</v>
      </c>
      <c r="C120" s="59" t="s">
        <v>670</v>
      </c>
      <c r="D120" s="60" t="s">
        <v>671</v>
      </c>
      <c r="E120" s="45" t="s">
        <v>672</v>
      </c>
      <c r="F120" s="190"/>
      <c r="G120" s="190"/>
      <c r="H120" s="190"/>
      <c r="I120" s="190"/>
      <c r="J120" s="190"/>
      <c r="K120" s="174" t="s">
        <v>91</v>
      </c>
      <c r="L120" s="56" t="s">
        <v>112</v>
      </c>
      <c r="M120" s="146" t="s">
        <v>685</v>
      </c>
      <c r="N120" s="175" t="s">
        <v>686</v>
      </c>
      <c r="O120" s="56" t="s">
        <v>112</v>
      </c>
      <c r="P120" s="54" t="s">
        <v>106</v>
      </c>
      <c r="Q120" s="176" t="s">
        <v>687</v>
      </c>
      <c r="R120" s="63" t="s">
        <v>684</v>
      </c>
      <c r="S120" s="63" t="s">
        <v>684</v>
      </c>
      <c r="T120" s="177">
        <v>0</v>
      </c>
      <c r="U120" s="178" t="s">
        <v>99</v>
      </c>
      <c r="V120" s="178" t="s">
        <v>99</v>
      </c>
      <c r="W120" s="179" t="s">
        <v>251</v>
      </c>
    </row>
    <row r="121" spans="1:23" ht="33.75" x14ac:dyDescent="0.2">
      <c r="A121" s="56" t="s">
        <v>87</v>
      </c>
      <c r="B121" s="238" t="s">
        <v>669</v>
      </c>
      <c r="C121" s="59" t="s">
        <v>670</v>
      </c>
      <c r="D121" s="60" t="s">
        <v>671</v>
      </c>
      <c r="E121" s="45" t="s">
        <v>672</v>
      </c>
      <c r="F121" s="190"/>
      <c r="G121" s="190"/>
      <c r="H121" s="190"/>
      <c r="I121" s="190"/>
      <c r="J121" s="190"/>
      <c r="K121" s="174" t="s">
        <v>91</v>
      </c>
      <c r="L121" s="56" t="s">
        <v>216</v>
      </c>
      <c r="M121" s="146" t="s">
        <v>688</v>
      </c>
      <c r="N121" s="175" t="s">
        <v>689</v>
      </c>
      <c r="O121" s="56" t="s">
        <v>216</v>
      </c>
      <c r="P121" s="54" t="s">
        <v>106</v>
      </c>
      <c r="Q121" s="176" t="s">
        <v>690</v>
      </c>
      <c r="R121" s="63" t="s">
        <v>691</v>
      </c>
      <c r="S121" s="63" t="s">
        <v>691</v>
      </c>
      <c r="T121" s="177">
        <v>1</v>
      </c>
      <c r="U121" s="178" t="s">
        <v>99</v>
      </c>
      <c r="V121" s="178" t="s">
        <v>99</v>
      </c>
      <c r="W121" s="179" t="s">
        <v>251</v>
      </c>
    </row>
    <row r="122" spans="1:23" ht="33.75" x14ac:dyDescent="0.2">
      <c r="A122" s="56" t="s">
        <v>87</v>
      </c>
      <c r="B122" s="238" t="s">
        <v>669</v>
      </c>
      <c r="C122" s="59" t="s">
        <v>670</v>
      </c>
      <c r="D122" s="60" t="s">
        <v>671</v>
      </c>
      <c r="E122" s="45" t="s">
        <v>672</v>
      </c>
      <c r="F122" s="190"/>
      <c r="G122" s="190"/>
      <c r="H122" s="190"/>
      <c r="I122" s="190"/>
      <c r="J122" s="190"/>
      <c r="K122" s="174" t="s">
        <v>91</v>
      </c>
      <c r="L122" s="56" t="s">
        <v>112</v>
      </c>
      <c r="M122" s="146" t="s">
        <v>692</v>
      </c>
      <c r="N122" s="175" t="s">
        <v>693</v>
      </c>
      <c r="O122" s="56" t="s">
        <v>112</v>
      </c>
      <c r="P122" s="54" t="s">
        <v>106</v>
      </c>
      <c r="Q122" s="176" t="s">
        <v>694</v>
      </c>
      <c r="R122" s="63" t="s">
        <v>695</v>
      </c>
      <c r="S122" s="63" t="s">
        <v>695</v>
      </c>
      <c r="T122" s="177">
        <v>1</v>
      </c>
      <c r="U122" s="178" t="s">
        <v>99</v>
      </c>
      <c r="V122" s="178" t="s">
        <v>99</v>
      </c>
      <c r="W122" s="179" t="s">
        <v>251</v>
      </c>
    </row>
    <row r="123" spans="1:23" ht="22.5" x14ac:dyDescent="0.2">
      <c r="A123" s="56" t="s">
        <v>87</v>
      </c>
      <c r="B123" s="238" t="s">
        <v>669</v>
      </c>
      <c r="C123" s="59" t="s">
        <v>670</v>
      </c>
      <c r="D123" s="60" t="s">
        <v>671</v>
      </c>
      <c r="E123" s="45" t="s">
        <v>672</v>
      </c>
      <c r="F123" s="190"/>
      <c r="G123" s="190"/>
      <c r="H123" s="190"/>
      <c r="I123" s="190"/>
      <c r="J123" s="190"/>
      <c r="K123" s="174" t="s">
        <v>91</v>
      </c>
      <c r="L123" s="56" t="s">
        <v>164</v>
      </c>
      <c r="M123" s="146" t="s">
        <v>696</v>
      </c>
      <c r="N123" s="175" t="s">
        <v>697</v>
      </c>
      <c r="O123" s="56" t="s">
        <v>164</v>
      </c>
      <c r="P123" s="54" t="s">
        <v>106</v>
      </c>
      <c r="Q123" s="176" t="s">
        <v>698</v>
      </c>
      <c r="R123" s="63" t="s">
        <v>695</v>
      </c>
      <c r="S123" s="63" t="s">
        <v>695</v>
      </c>
      <c r="T123" s="177">
        <v>0.18</v>
      </c>
      <c r="U123" s="178" t="s">
        <v>99</v>
      </c>
      <c r="V123" s="178" t="s">
        <v>99</v>
      </c>
      <c r="W123" s="180" t="s">
        <v>251</v>
      </c>
    </row>
    <row r="124" spans="1:23" ht="33.75" x14ac:dyDescent="0.2">
      <c r="A124" s="56" t="s">
        <v>87</v>
      </c>
      <c r="B124" s="238" t="s">
        <v>669</v>
      </c>
      <c r="C124" s="59" t="s">
        <v>670</v>
      </c>
      <c r="D124" s="60" t="s">
        <v>671</v>
      </c>
      <c r="E124" s="45" t="s">
        <v>672</v>
      </c>
      <c r="F124" s="190"/>
      <c r="G124" s="190"/>
      <c r="H124" s="190"/>
      <c r="I124" s="190"/>
      <c r="J124" s="190"/>
      <c r="K124" s="174" t="s">
        <v>91</v>
      </c>
      <c r="L124" s="56" t="s">
        <v>112</v>
      </c>
      <c r="M124" s="146" t="s">
        <v>699</v>
      </c>
      <c r="N124" s="175" t="s">
        <v>700</v>
      </c>
      <c r="O124" s="56" t="s">
        <v>112</v>
      </c>
      <c r="P124" s="54" t="s">
        <v>106</v>
      </c>
      <c r="Q124" s="176" t="s">
        <v>701</v>
      </c>
      <c r="R124" s="63">
        <v>0.95</v>
      </c>
      <c r="S124" s="63">
        <v>0.95</v>
      </c>
      <c r="T124" s="177">
        <v>0.34</v>
      </c>
      <c r="U124" s="178" t="s">
        <v>99</v>
      </c>
      <c r="V124" s="178" t="s">
        <v>99</v>
      </c>
      <c r="W124" s="180" t="s">
        <v>251</v>
      </c>
    </row>
    <row r="125" spans="1:23" ht="33.75" x14ac:dyDescent="0.2">
      <c r="A125" s="56" t="s">
        <v>87</v>
      </c>
      <c r="B125" s="238" t="s">
        <v>669</v>
      </c>
      <c r="C125" s="59" t="s">
        <v>670</v>
      </c>
      <c r="D125" s="60" t="s">
        <v>671</v>
      </c>
      <c r="E125" s="45" t="s">
        <v>672</v>
      </c>
      <c r="F125" s="190"/>
      <c r="G125" s="190"/>
      <c r="H125" s="190"/>
      <c r="I125" s="190"/>
      <c r="J125" s="190"/>
      <c r="K125" s="174" t="s">
        <v>91</v>
      </c>
      <c r="L125" s="56" t="s">
        <v>176</v>
      </c>
      <c r="M125" s="146" t="s">
        <v>702</v>
      </c>
      <c r="N125" s="175" t="s">
        <v>703</v>
      </c>
      <c r="O125" s="56" t="s">
        <v>176</v>
      </c>
      <c r="P125" s="54" t="s">
        <v>106</v>
      </c>
      <c r="Q125" s="176" t="s">
        <v>704</v>
      </c>
      <c r="R125" s="63">
        <v>1</v>
      </c>
      <c r="S125" s="63">
        <v>1</v>
      </c>
      <c r="T125" s="177">
        <v>0</v>
      </c>
      <c r="U125" s="178" t="s">
        <v>99</v>
      </c>
      <c r="V125" s="178" t="s">
        <v>99</v>
      </c>
      <c r="W125" s="180" t="s">
        <v>251</v>
      </c>
    </row>
    <row r="126" spans="1:23" ht="23.25" thickBot="1" x14ac:dyDescent="0.25">
      <c r="A126" s="56" t="s">
        <v>87</v>
      </c>
      <c r="B126" s="238" t="s">
        <v>669</v>
      </c>
      <c r="C126" s="59" t="s">
        <v>670</v>
      </c>
      <c r="D126" s="60" t="s">
        <v>671</v>
      </c>
      <c r="E126" s="45" t="s">
        <v>672</v>
      </c>
      <c r="F126" s="190"/>
      <c r="G126" s="190"/>
      <c r="H126" s="190"/>
      <c r="I126" s="190"/>
      <c r="J126" s="190"/>
      <c r="K126" s="56" t="s">
        <v>91</v>
      </c>
      <c r="L126" s="56" t="s">
        <v>112</v>
      </c>
      <c r="M126" s="146" t="s">
        <v>705</v>
      </c>
      <c r="N126" s="175" t="s">
        <v>706</v>
      </c>
      <c r="O126" s="56" t="s">
        <v>112</v>
      </c>
      <c r="P126" s="54" t="s">
        <v>106</v>
      </c>
      <c r="Q126" s="176" t="s">
        <v>707</v>
      </c>
      <c r="R126" s="63">
        <v>1</v>
      </c>
      <c r="S126" s="63">
        <v>1</v>
      </c>
      <c r="T126" s="177">
        <v>0</v>
      </c>
      <c r="U126" s="178" t="s">
        <v>99</v>
      </c>
      <c r="V126" s="178" t="s">
        <v>99</v>
      </c>
      <c r="W126" s="180" t="s">
        <v>251</v>
      </c>
    </row>
    <row r="127" spans="1:23" ht="12" thickBot="1" x14ac:dyDescent="0.25">
      <c r="A127" s="66"/>
      <c r="B127" s="167"/>
      <c r="C127" s="185"/>
      <c r="D127" s="168"/>
      <c r="E127" s="168"/>
      <c r="F127" s="194"/>
      <c r="G127" s="194"/>
      <c r="H127" s="194"/>
      <c r="I127" s="194"/>
      <c r="J127" s="194"/>
      <c r="K127" s="66"/>
      <c r="L127" s="195"/>
      <c r="M127" s="170"/>
      <c r="N127" s="213"/>
      <c r="O127" s="66"/>
      <c r="P127" s="195"/>
      <c r="Q127" s="171"/>
      <c r="R127" s="172"/>
      <c r="S127" s="173"/>
      <c r="T127" s="169"/>
      <c r="U127" s="106"/>
      <c r="V127" s="106"/>
      <c r="W127" s="107"/>
    </row>
    <row r="128" spans="1:23" ht="45" x14ac:dyDescent="0.2">
      <c r="A128" s="56" t="s">
        <v>87</v>
      </c>
      <c r="B128" s="56" t="s">
        <v>708</v>
      </c>
      <c r="C128" s="54" t="s">
        <v>709</v>
      </c>
      <c r="D128" s="56" t="s">
        <v>710</v>
      </c>
      <c r="E128" s="54" t="s">
        <v>711</v>
      </c>
      <c r="F128" s="190">
        <v>768787</v>
      </c>
      <c r="G128" s="190">
        <v>903616</v>
      </c>
      <c r="H128" s="190">
        <v>903616</v>
      </c>
      <c r="I128" s="190">
        <v>903616</v>
      </c>
      <c r="J128" s="190">
        <v>903616</v>
      </c>
      <c r="K128" s="56" t="s">
        <v>91</v>
      </c>
      <c r="L128" s="56" t="s">
        <v>27</v>
      </c>
      <c r="M128" s="198" t="s">
        <v>712</v>
      </c>
      <c r="N128" s="198" t="s">
        <v>713</v>
      </c>
      <c r="O128" s="56" t="s">
        <v>27</v>
      </c>
      <c r="P128" s="56" t="s">
        <v>266</v>
      </c>
      <c r="Q128" s="198" t="s">
        <v>713</v>
      </c>
      <c r="R128" s="63">
        <v>0.8</v>
      </c>
      <c r="S128" s="63">
        <v>0.8</v>
      </c>
      <c r="T128" s="53">
        <v>0.2666</v>
      </c>
      <c r="U128" s="82" t="s">
        <v>99</v>
      </c>
      <c r="V128" s="82" t="s">
        <v>99</v>
      </c>
      <c r="W128" s="63" t="s">
        <v>251</v>
      </c>
    </row>
    <row r="129" spans="1:23" ht="33.75" x14ac:dyDescent="0.2">
      <c r="A129" s="56" t="s">
        <v>87</v>
      </c>
      <c r="B129" s="56" t="s">
        <v>708</v>
      </c>
      <c r="C129" s="54" t="s">
        <v>709</v>
      </c>
      <c r="D129" s="56" t="s">
        <v>710</v>
      </c>
      <c r="E129" s="54" t="s">
        <v>711</v>
      </c>
      <c r="F129" s="190"/>
      <c r="G129" s="190"/>
      <c r="H129" s="190"/>
      <c r="I129" s="190"/>
      <c r="J129" s="190"/>
      <c r="K129" s="56" t="s">
        <v>91</v>
      </c>
      <c r="L129" s="56" t="s">
        <v>103</v>
      </c>
      <c r="M129" s="198" t="s">
        <v>714</v>
      </c>
      <c r="N129" s="198" t="s">
        <v>715</v>
      </c>
      <c r="O129" s="56" t="s">
        <v>103</v>
      </c>
      <c r="P129" s="239" t="s">
        <v>203</v>
      </c>
      <c r="Q129" s="198" t="s">
        <v>715</v>
      </c>
      <c r="R129" s="63">
        <v>0.8</v>
      </c>
      <c r="S129" s="63">
        <v>0.8</v>
      </c>
      <c r="T129" s="53">
        <v>0.26666600000000001</v>
      </c>
      <c r="U129" s="82" t="s">
        <v>99</v>
      </c>
      <c r="V129" s="82" t="s">
        <v>99</v>
      </c>
      <c r="W129" s="63" t="s">
        <v>251</v>
      </c>
    </row>
    <row r="130" spans="1:23" ht="67.5" x14ac:dyDescent="0.2">
      <c r="A130" s="56" t="s">
        <v>87</v>
      </c>
      <c r="B130" s="56" t="s">
        <v>708</v>
      </c>
      <c r="C130" s="54" t="s">
        <v>709</v>
      </c>
      <c r="D130" s="56" t="s">
        <v>710</v>
      </c>
      <c r="E130" s="54" t="s">
        <v>711</v>
      </c>
      <c r="F130" s="190"/>
      <c r="G130" s="190"/>
      <c r="H130" s="190"/>
      <c r="I130" s="190"/>
      <c r="J130" s="190"/>
      <c r="K130" s="56" t="s">
        <v>91</v>
      </c>
      <c r="L130" s="236" t="s">
        <v>137</v>
      </c>
      <c r="M130" s="198" t="s">
        <v>716</v>
      </c>
      <c r="N130" s="198" t="s">
        <v>717</v>
      </c>
      <c r="O130" s="236" t="s">
        <v>137</v>
      </c>
      <c r="P130" s="56" t="s">
        <v>718</v>
      </c>
      <c r="Q130" s="198" t="s">
        <v>717</v>
      </c>
      <c r="R130" s="63">
        <v>0.8</v>
      </c>
      <c r="S130" s="63">
        <v>0.8</v>
      </c>
      <c r="T130" s="240">
        <v>0.5</v>
      </c>
      <c r="U130" s="82" t="s">
        <v>99</v>
      </c>
      <c r="V130" s="82" t="s">
        <v>99</v>
      </c>
      <c r="W130" s="63" t="s">
        <v>251</v>
      </c>
    </row>
    <row r="131" spans="1:23" ht="90" x14ac:dyDescent="0.2">
      <c r="A131" s="56" t="s">
        <v>87</v>
      </c>
      <c r="B131" s="56" t="s">
        <v>708</v>
      </c>
      <c r="C131" s="54" t="s">
        <v>709</v>
      </c>
      <c r="D131" s="56" t="s">
        <v>710</v>
      </c>
      <c r="E131" s="54" t="s">
        <v>711</v>
      </c>
      <c r="F131" s="190"/>
      <c r="G131" s="190"/>
      <c r="H131" s="190"/>
      <c r="I131" s="190"/>
      <c r="J131" s="190"/>
      <c r="K131" s="56" t="s">
        <v>91</v>
      </c>
      <c r="L131" s="236" t="s">
        <v>112</v>
      </c>
      <c r="M131" s="198" t="s">
        <v>719</v>
      </c>
      <c r="N131" s="198" t="s">
        <v>720</v>
      </c>
      <c r="O131" s="236" t="s">
        <v>112</v>
      </c>
      <c r="P131" s="241" t="s">
        <v>106</v>
      </c>
      <c r="Q131" s="198" t="s">
        <v>720</v>
      </c>
      <c r="R131" s="63">
        <v>0.3</v>
      </c>
      <c r="S131" s="63">
        <v>0.3</v>
      </c>
      <c r="T131" s="64">
        <v>7.1999999999999995E-2</v>
      </c>
      <c r="U131" s="82" t="s">
        <v>99</v>
      </c>
      <c r="V131" s="82" t="s">
        <v>99</v>
      </c>
      <c r="W131" s="63" t="s">
        <v>251</v>
      </c>
    </row>
    <row r="132" spans="1:23" ht="56.25" x14ac:dyDescent="0.2">
      <c r="A132" s="56" t="s">
        <v>87</v>
      </c>
      <c r="B132" s="56" t="s">
        <v>708</v>
      </c>
      <c r="C132" s="54" t="s">
        <v>709</v>
      </c>
      <c r="D132" s="56" t="s">
        <v>710</v>
      </c>
      <c r="E132" s="54" t="s">
        <v>711</v>
      </c>
      <c r="F132" s="190"/>
      <c r="G132" s="190"/>
      <c r="H132" s="190"/>
      <c r="I132" s="190"/>
      <c r="J132" s="190"/>
      <c r="K132" s="56" t="s">
        <v>91</v>
      </c>
      <c r="L132" s="236" t="s">
        <v>121</v>
      </c>
      <c r="M132" s="198" t="s">
        <v>721</v>
      </c>
      <c r="N132" s="198" t="s">
        <v>722</v>
      </c>
      <c r="O132" s="236" t="s">
        <v>121</v>
      </c>
      <c r="P132" s="241" t="s">
        <v>106</v>
      </c>
      <c r="Q132" s="198" t="s">
        <v>722</v>
      </c>
      <c r="R132" s="63">
        <v>1</v>
      </c>
      <c r="S132" s="63">
        <v>1</v>
      </c>
      <c r="T132" s="64">
        <v>0.5</v>
      </c>
      <c r="U132" s="82" t="s">
        <v>99</v>
      </c>
      <c r="V132" s="82" t="s">
        <v>99</v>
      </c>
      <c r="W132" s="63" t="s">
        <v>251</v>
      </c>
    </row>
    <row r="133" spans="1:23" ht="67.5" x14ac:dyDescent="0.2">
      <c r="A133" s="56" t="s">
        <v>87</v>
      </c>
      <c r="B133" s="56" t="s">
        <v>708</v>
      </c>
      <c r="C133" s="54" t="s">
        <v>709</v>
      </c>
      <c r="D133" s="56" t="s">
        <v>710</v>
      </c>
      <c r="E133" s="54" t="s">
        <v>711</v>
      </c>
      <c r="F133" s="190"/>
      <c r="G133" s="190"/>
      <c r="H133" s="190"/>
      <c r="I133" s="190"/>
      <c r="J133" s="190"/>
      <c r="K133" s="56" t="s">
        <v>91</v>
      </c>
      <c r="L133" s="236" t="s">
        <v>128</v>
      </c>
      <c r="M133" s="198" t="s">
        <v>723</v>
      </c>
      <c r="N133" s="198" t="s">
        <v>724</v>
      </c>
      <c r="O133" s="236" t="s">
        <v>128</v>
      </c>
      <c r="P133" s="241" t="s">
        <v>106</v>
      </c>
      <c r="Q133" s="198" t="s">
        <v>724</v>
      </c>
      <c r="R133" s="63">
        <v>0.8</v>
      </c>
      <c r="S133" s="63">
        <v>0.8</v>
      </c>
      <c r="T133" s="242">
        <v>0.16800000000000001</v>
      </c>
      <c r="U133" s="82" t="s">
        <v>99</v>
      </c>
      <c r="V133" s="82" t="s">
        <v>99</v>
      </c>
      <c r="W133" s="63" t="s">
        <v>251</v>
      </c>
    </row>
    <row r="134" spans="1:23" ht="56.25" x14ac:dyDescent="0.2">
      <c r="A134" s="56" t="s">
        <v>87</v>
      </c>
      <c r="B134" s="56" t="s">
        <v>708</v>
      </c>
      <c r="C134" s="54" t="s">
        <v>709</v>
      </c>
      <c r="D134" s="56" t="s">
        <v>710</v>
      </c>
      <c r="E134" s="54" t="s">
        <v>711</v>
      </c>
      <c r="F134" s="190"/>
      <c r="G134" s="190"/>
      <c r="H134" s="190"/>
      <c r="I134" s="190"/>
      <c r="J134" s="190"/>
      <c r="K134" s="56" t="s">
        <v>91</v>
      </c>
      <c r="L134" s="236" t="s">
        <v>216</v>
      </c>
      <c r="M134" s="198" t="s">
        <v>725</v>
      </c>
      <c r="N134" s="198" t="s">
        <v>726</v>
      </c>
      <c r="O134" s="236" t="s">
        <v>216</v>
      </c>
      <c r="P134" s="241" t="s">
        <v>106</v>
      </c>
      <c r="Q134" s="198" t="s">
        <v>726</v>
      </c>
      <c r="R134" s="63">
        <v>1</v>
      </c>
      <c r="S134" s="63">
        <v>1</v>
      </c>
      <c r="T134" s="64">
        <v>0.45</v>
      </c>
      <c r="U134" s="82" t="s">
        <v>99</v>
      </c>
      <c r="V134" s="82" t="s">
        <v>99</v>
      </c>
      <c r="W134" s="63" t="s">
        <v>251</v>
      </c>
    </row>
    <row r="135" spans="1:23" ht="45" x14ac:dyDescent="0.2">
      <c r="A135" s="56" t="s">
        <v>87</v>
      </c>
      <c r="B135" s="56" t="s">
        <v>708</v>
      </c>
      <c r="C135" s="54" t="s">
        <v>709</v>
      </c>
      <c r="D135" s="56" t="s">
        <v>710</v>
      </c>
      <c r="E135" s="54" t="s">
        <v>711</v>
      </c>
      <c r="F135" s="190"/>
      <c r="G135" s="190"/>
      <c r="H135" s="190"/>
      <c r="I135" s="190"/>
      <c r="J135" s="190"/>
      <c r="K135" s="56" t="s">
        <v>91</v>
      </c>
      <c r="L135" s="236" t="s">
        <v>112</v>
      </c>
      <c r="M135" s="198" t="s">
        <v>727</v>
      </c>
      <c r="N135" s="198" t="s">
        <v>728</v>
      </c>
      <c r="O135" s="236" t="s">
        <v>112</v>
      </c>
      <c r="P135" s="241" t="s">
        <v>106</v>
      </c>
      <c r="Q135" s="198" t="s">
        <v>728</v>
      </c>
      <c r="R135" s="63">
        <v>1</v>
      </c>
      <c r="S135" s="63">
        <v>1</v>
      </c>
      <c r="T135" s="242">
        <v>0.65</v>
      </c>
      <c r="U135" s="82" t="s">
        <v>99</v>
      </c>
      <c r="V135" s="82" t="s">
        <v>99</v>
      </c>
      <c r="W135" s="63" t="s">
        <v>251</v>
      </c>
    </row>
    <row r="136" spans="1:23" ht="67.5" x14ac:dyDescent="0.2">
      <c r="A136" s="56" t="s">
        <v>87</v>
      </c>
      <c r="B136" s="56" t="s">
        <v>708</v>
      </c>
      <c r="C136" s="54" t="s">
        <v>709</v>
      </c>
      <c r="D136" s="56" t="s">
        <v>710</v>
      </c>
      <c r="E136" s="54" t="s">
        <v>711</v>
      </c>
      <c r="F136" s="190"/>
      <c r="G136" s="190"/>
      <c r="H136" s="190"/>
      <c r="I136" s="190"/>
      <c r="J136" s="190"/>
      <c r="K136" s="56" t="s">
        <v>91</v>
      </c>
      <c r="L136" s="236" t="s">
        <v>121</v>
      </c>
      <c r="M136" s="198" t="s">
        <v>729</v>
      </c>
      <c r="N136" s="198" t="s">
        <v>730</v>
      </c>
      <c r="O136" s="236" t="s">
        <v>121</v>
      </c>
      <c r="P136" s="241" t="s">
        <v>106</v>
      </c>
      <c r="Q136" s="198" t="s">
        <v>730</v>
      </c>
      <c r="R136" s="63">
        <v>1</v>
      </c>
      <c r="S136" s="63">
        <v>1</v>
      </c>
      <c r="T136" s="64">
        <v>0.52</v>
      </c>
      <c r="U136" s="82" t="s">
        <v>99</v>
      </c>
      <c r="V136" s="82" t="s">
        <v>99</v>
      </c>
      <c r="W136" s="63" t="s">
        <v>251</v>
      </c>
    </row>
    <row r="137" spans="1:23" ht="78.75" x14ac:dyDescent="0.2">
      <c r="A137" s="56" t="s">
        <v>87</v>
      </c>
      <c r="B137" s="56" t="s">
        <v>708</v>
      </c>
      <c r="C137" s="54" t="s">
        <v>709</v>
      </c>
      <c r="D137" s="56" t="s">
        <v>710</v>
      </c>
      <c r="E137" s="54" t="s">
        <v>711</v>
      </c>
      <c r="F137" s="190"/>
      <c r="G137" s="190"/>
      <c r="H137" s="190"/>
      <c r="I137" s="190"/>
      <c r="J137" s="190"/>
      <c r="K137" s="56" t="s">
        <v>91</v>
      </c>
      <c r="L137" s="236" t="s">
        <v>128</v>
      </c>
      <c r="M137" s="198" t="s">
        <v>731</v>
      </c>
      <c r="N137" s="198" t="s">
        <v>732</v>
      </c>
      <c r="O137" s="236" t="s">
        <v>128</v>
      </c>
      <c r="P137" s="241" t="s">
        <v>106</v>
      </c>
      <c r="Q137" s="198" t="s">
        <v>732</v>
      </c>
      <c r="R137" s="63">
        <v>0.8</v>
      </c>
      <c r="S137" s="63">
        <v>0.8</v>
      </c>
      <c r="T137" s="242">
        <v>2.4E-2</v>
      </c>
      <c r="U137" s="82" t="s">
        <v>99</v>
      </c>
      <c r="V137" s="82" t="s">
        <v>99</v>
      </c>
      <c r="W137" s="63" t="s">
        <v>251</v>
      </c>
    </row>
    <row r="138" spans="1:23" ht="56.25" x14ac:dyDescent="0.2">
      <c r="A138" s="56" t="s">
        <v>87</v>
      </c>
      <c r="B138" s="56" t="s">
        <v>708</v>
      </c>
      <c r="C138" s="54" t="s">
        <v>709</v>
      </c>
      <c r="D138" s="56" t="s">
        <v>710</v>
      </c>
      <c r="E138" s="54" t="s">
        <v>711</v>
      </c>
      <c r="F138" s="190"/>
      <c r="G138" s="190"/>
      <c r="H138" s="190"/>
      <c r="I138" s="190"/>
      <c r="J138" s="190"/>
      <c r="K138" s="56" t="s">
        <v>91</v>
      </c>
      <c r="L138" s="236" t="s">
        <v>164</v>
      </c>
      <c r="M138" s="198" t="s">
        <v>733</v>
      </c>
      <c r="N138" s="198" t="s">
        <v>734</v>
      </c>
      <c r="O138" s="236" t="s">
        <v>164</v>
      </c>
      <c r="P138" s="241" t="s">
        <v>106</v>
      </c>
      <c r="Q138" s="198" t="s">
        <v>734</v>
      </c>
      <c r="R138" s="63">
        <v>0.8</v>
      </c>
      <c r="S138" s="63">
        <v>0.8</v>
      </c>
      <c r="T138" s="242">
        <v>0.38</v>
      </c>
      <c r="U138" s="82" t="s">
        <v>99</v>
      </c>
      <c r="V138" s="82" t="s">
        <v>99</v>
      </c>
      <c r="W138" s="63" t="s">
        <v>251</v>
      </c>
    </row>
    <row r="139" spans="1:23" ht="56.25" x14ac:dyDescent="0.2">
      <c r="A139" s="56" t="s">
        <v>87</v>
      </c>
      <c r="B139" s="56" t="s">
        <v>708</v>
      </c>
      <c r="C139" s="54" t="s">
        <v>709</v>
      </c>
      <c r="D139" s="56" t="s">
        <v>710</v>
      </c>
      <c r="E139" s="54" t="s">
        <v>711</v>
      </c>
      <c r="F139" s="190"/>
      <c r="G139" s="190"/>
      <c r="H139" s="190"/>
      <c r="I139" s="190"/>
      <c r="J139" s="190"/>
      <c r="K139" s="56" t="s">
        <v>91</v>
      </c>
      <c r="L139" s="236" t="s">
        <v>112</v>
      </c>
      <c r="M139" s="198" t="s">
        <v>735</v>
      </c>
      <c r="N139" s="198" t="s">
        <v>736</v>
      </c>
      <c r="O139" s="236" t="s">
        <v>112</v>
      </c>
      <c r="P139" s="241" t="s">
        <v>106</v>
      </c>
      <c r="Q139" s="198" t="s">
        <v>736</v>
      </c>
      <c r="R139" s="63">
        <v>1</v>
      </c>
      <c r="S139" s="63">
        <v>1</v>
      </c>
      <c r="T139" s="242">
        <v>0.38</v>
      </c>
      <c r="U139" s="82" t="s">
        <v>99</v>
      </c>
      <c r="V139" s="82" t="s">
        <v>99</v>
      </c>
      <c r="W139" s="63" t="s">
        <v>251</v>
      </c>
    </row>
    <row r="140" spans="1:23" ht="90" x14ac:dyDescent="0.2">
      <c r="A140" s="56" t="s">
        <v>87</v>
      </c>
      <c r="B140" s="56" t="s">
        <v>708</v>
      </c>
      <c r="C140" s="54" t="s">
        <v>709</v>
      </c>
      <c r="D140" s="56" t="s">
        <v>710</v>
      </c>
      <c r="E140" s="54" t="s">
        <v>711</v>
      </c>
      <c r="F140" s="190"/>
      <c r="G140" s="190"/>
      <c r="H140" s="190"/>
      <c r="I140" s="190"/>
      <c r="J140" s="190"/>
      <c r="K140" s="56" t="s">
        <v>91</v>
      </c>
      <c r="L140" s="236" t="s">
        <v>121</v>
      </c>
      <c r="M140" s="198" t="s">
        <v>737</v>
      </c>
      <c r="N140" s="198" t="s">
        <v>738</v>
      </c>
      <c r="O140" s="236" t="s">
        <v>121</v>
      </c>
      <c r="P140" s="241" t="s">
        <v>106</v>
      </c>
      <c r="Q140" s="198" t="s">
        <v>738</v>
      </c>
      <c r="R140" s="63">
        <v>1</v>
      </c>
      <c r="S140" s="63">
        <v>1</v>
      </c>
      <c r="T140" s="64">
        <v>0.23</v>
      </c>
      <c r="U140" s="82" t="s">
        <v>99</v>
      </c>
      <c r="V140" s="82" t="s">
        <v>99</v>
      </c>
      <c r="W140" s="63" t="s">
        <v>251</v>
      </c>
    </row>
    <row r="141" spans="1:23" ht="33.75" x14ac:dyDescent="0.2">
      <c r="A141" s="56" t="s">
        <v>87</v>
      </c>
      <c r="B141" s="56" t="s">
        <v>708</v>
      </c>
      <c r="C141" s="54" t="s">
        <v>709</v>
      </c>
      <c r="D141" s="56" t="s">
        <v>710</v>
      </c>
      <c r="E141" s="54" t="s">
        <v>711</v>
      </c>
      <c r="F141" s="190"/>
      <c r="G141" s="190"/>
      <c r="H141" s="190"/>
      <c r="I141" s="190"/>
      <c r="J141" s="190"/>
      <c r="K141" s="56" t="s">
        <v>91</v>
      </c>
      <c r="L141" s="236" t="s">
        <v>128</v>
      </c>
      <c r="M141" s="198" t="s">
        <v>739</v>
      </c>
      <c r="N141" s="198" t="s">
        <v>740</v>
      </c>
      <c r="O141" s="236" t="s">
        <v>128</v>
      </c>
      <c r="P141" s="241" t="s">
        <v>106</v>
      </c>
      <c r="Q141" s="198" t="s">
        <v>740</v>
      </c>
      <c r="R141" s="63">
        <v>0.5</v>
      </c>
      <c r="S141" s="63">
        <v>0.5</v>
      </c>
      <c r="T141" s="64">
        <v>0</v>
      </c>
      <c r="U141" s="82" t="s">
        <v>99</v>
      </c>
      <c r="V141" s="82" t="s">
        <v>99</v>
      </c>
      <c r="W141" s="63" t="s">
        <v>251</v>
      </c>
    </row>
    <row r="142" spans="1:23" ht="34.5" thickBot="1" x14ac:dyDescent="0.25">
      <c r="A142" s="56" t="s">
        <v>87</v>
      </c>
      <c r="B142" s="56" t="s">
        <v>708</v>
      </c>
      <c r="C142" s="54" t="s">
        <v>709</v>
      </c>
      <c r="D142" s="56" t="s">
        <v>710</v>
      </c>
      <c r="E142" s="54" t="s">
        <v>711</v>
      </c>
      <c r="F142" s="190"/>
      <c r="G142" s="190"/>
      <c r="H142" s="190"/>
      <c r="I142" s="190"/>
      <c r="J142" s="190"/>
      <c r="K142" s="56" t="s">
        <v>91</v>
      </c>
      <c r="L142" s="236" t="s">
        <v>128</v>
      </c>
      <c r="M142" s="198" t="s">
        <v>739</v>
      </c>
      <c r="N142" s="198" t="s">
        <v>740</v>
      </c>
      <c r="O142" s="236" t="s">
        <v>128</v>
      </c>
      <c r="P142" s="241" t="s">
        <v>106</v>
      </c>
      <c r="Q142" s="198" t="s">
        <v>740</v>
      </c>
      <c r="R142" s="63">
        <v>0.5</v>
      </c>
      <c r="S142" s="63">
        <v>0.5</v>
      </c>
      <c r="T142" s="64">
        <v>0</v>
      </c>
      <c r="U142" s="82" t="s">
        <v>99</v>
      </c>
      <c r="V142" s="82" t="s">
        <v>99</v>
      </c>
      <c r="W142" s="63" t="s">
        <v>251</v>
      </c>
    </row>
    <row r="143" spans="1:23" ht="12" thickBot="1" x14ac:dyDescent="0.25">
      <c r="A143" s="66"/>
      <c r="B143" s="167"/>
      <c r="C143" s="185"/>
      <c r="D143" s="168"/>
      <c r="E143" s="168"/>
      <c r="F143" s="194"/>
      <c r="G143" s="194"/>
      <c r="H143" s="194"/>
      <c r="I143" s="194"/>
      <c r="J143" s="194"/>
      <c r="K143" s="66"/>
      <c r="L143" s="195"/>
      <c r="M143" s="170"/>
      <c r="N143" s="213"/>
      <c r="O143" s="66"/>
      <c r="P143" s="195"/>
      <c r="Q143" s="171"/>
      <c r="R143" s="172"/>
      <c r="S143" s="173"/>
      <c r="T143" s="169"/>
      <c r="U143" s="106"/>
      <c r="V143" s="106"/>
      <c r="W143" s="107"/>
    </row>
    <row r="144" spans="1:23" ht="45" x14ac:dyDescent="0.2">
      <c r="A144" s="56" t="s">
        <v>741</v>
      </c>
      <c r="B144" s="77" t="s">
        <v>742</v>
      </c>
      <c r="C144" s="243" t="s">
        <v>743</v>
      </c>
      <c r="D144" s="82" t="s">
        <v>744</v>
      </c>
      <c r="E144" s="144" t="s">
        <v>745</v>
      </c>
      <c r="F144" s="249">
        <v>62861725</v>
      </c>
      <c r="G144" s="249">
        <v>103144999</v>
      </c>
      <c r="H144" s="249">
        <v>65975364</v>
      </c>
      <c r="I144" s="249">
        <v>65975364</v>
      </c>
      <c r="J144" s="249">
        <v>65975364</v>
      </c>
      <c r="K144" s="82" t="s">
        <v>91</v>
      </c>
      <c r="L144" s="236" t="s">
        <v>27</v>
      </c>
      <c r="M144" s="59" t="s">
        <v>746</v>
      </c>
      <c r="N144" s="88" t="s">
        <v>747</v>
      </c>
      <c r="O144" s="236" t="s">
        <v>27</v>
      </c>
      <c r="P144" s="46" t="s">
        <v>106</v>
      </c>
      <c r="Q144" s="46" t="s">
        <v>747</v>
      </c>
      <c r="R144" s="244">
        <v>1</v>
      </c>
      <c r="S144" s="88" t="s">
        <v>99</v>
      </c>
      <c r="T144" s="245">
        <v>1</v>
      </c>
      <c r="U144" s="77" t="s">
        <v>99</v>
      </c>
      <c r="V144" s="77" t="s">
        <v>99</v>
      </c>
      <c r="W144" s="88" t="s">
        <v>748</v>
      </c>
    </row>
    <row r="145" spans="1:23" ht="45" x14ac:dyDescent="0.2">
      <c r="A145" s="56" t="s">
        <v>741</v>
      </c>
      <c r="B145" s="77" t="s">
        <v>742</v>
      </c>
      <c r="C145" s="246" t="s">
        <v>743</v>
      </c>
      <c r="D145" s="82" t="s">
        <v>744</v>
      </c>
      <c r="E145" s="144" t="s">
        <v>745</v>
      </c>
      <c r="F145" s="249"/>
      <c r="G145" s="249"/>
      <c r="H145" s="249"/>
      <c r="I145" s="249"/>
      <c r="J145" s="249"/>
      <c r="K145" s="82" t="s">
        <v>91</v>
      </c>
      <c r="L145" s="236" t="s">
        <v>28</v>
      </c>
      <c r="M145" s="59" t="s">
        <v>749</v>
      </c>
      <c r="N145" s="88" t="s">
        <v>750</v>
      </c>
      <c r="O145" s="236" t="s">
        <v>28</v>
      </c>
      <c r="P145" s="46" t="s">
        <v>106</v>
      </c>
      <c r="Q145" s="46" t="s">
        <v>750</v>
      </c>
      <c r="R145" s="244">
        <v>1</v>
      </c>
      <c r="S145" s="88" t="s">
        <v>99</v>
      </c>
      <c r="T145" s="245">
        <v>1</v>
      </c>
      <c r="U145" s="77" t="s">
        <v>99</v>
      </c>
      <c r="V145" s="77" t="s">
        <v>99</v>
      </c>
      <c r="W145" s="88" t="s">
        <v>751</v>
      </c>
    </row>
    <row r="146" spans="1:23" ht="45" x14ac:dyDescent="0.2">
      <c r="A146" s="56" t="s">
        <v>741</v>
      </c>
      <c r="B146" s="77" t="s">
        <v>742</v>
      </c>
      <c r="C146" s="246" t="s">
        <v>743</v>
      </c>
      <c r="D146" s="82" t="s">
        <v>744</v>
      </c>
      <c r="E146" s="144" t="s">
        <v>745</v>
      </c>
      <c r="F146" s="249"/>
      <c r="G146" s="249"/>
      <c r="H146" s="249"/>
      <c r="I146" s="249"/>
      <c r="J146" s="249"/>
      <c r="K146" s="82" t="s">
        <v>91</v>
      </c>
      <c r="L146" s="236" t="s">
        <v>137</v>
      </c>
      <c r="M146" s="59" t="s">
        <v>752</v>
      </c>
      <c r="N146" s="88" t="s">
        <v>753</v>
      </c>
      <c r="O146" s="236" t="s">
        <v>137</v>
      </c>
      <c r="P146" s="46" t="s">
        <v>106</v>
      </c>
      <c r="Q146" s="46" t="s">
        <v>753</v>
      </c>
      <c r="R146" s="244">
        <v>1</v>
      </c>
      <c r="S146" s="88" t="s">
        <v>99</v>
      </c>
      <c r="T146" s="245">
        <v>1</v>
      </c>
      <c r="U146" s="77" t="s">
        <v>99</v>
      </c>
      <c r="V146" s="77" t="s">
        <v>99</v>
      </c>
      <c r="W146" s="88" t="s">
        <v>751</v>
      </c>
    </row>
    <row r="147" spans="1:23" ht="45" x14ac:dyDescent="0.2">
      <c r="A147" s="56" t="s">
        <v>741</v>
      </c>
      <c r="B147" s="77" t="s">
        <v>742</v>
      </c>
      <c r="C147" s="246" t="s">
        <v>743</v>
      </c>
      <c r="D147" s="82" t="s">
        <v>744</v>
      </c>
      <c r="E147" s="144" t="s">
        <v>745</v>
      </c>
      <c r="F147" s="249"/>
      <c r="G147" s="249"/>
      <c r="H147" s="249"/>
      <c r="I147" s="249"/>
      <c r="J147" s="249"/>
      <c r="K147" s="82" t="s">
        <v>91</v>
      </c>
      <c r="L147" s="236" t="s">
        <v>112</v>
      </c>
      <c r="M147" s="59" t="s">
        <v>754</v>
      </c>
      <c r="N147" s="88" t="s">
        <v>755</v>
      </c>
      <c r="O147" s="236" t="s">
        <v>112</v>
      </c>
      <c r="P147" s="46" t="s">
        <v>106</v>
      </c>
      <c r="Q147" s="46" t="s">
        <v>755</v>
      </c>
      <c r="R147" s="244">
        <v>1</v>
      </c>
      <c r="S147" s="88" t="s">
        <v>99</v>
      </c>
      <c r="T147" s="245">
        <v>0.9</v>
      </c>
      <c r="U147" s="77" t="s">
        <v>99</v>
      </c>
      <c r="V147" s="77" t="s">
        <v>99</v>
      </c>
      <c r="W147" s="88" t="s">
        <v>756</v>
      </c>
    </row>
    <row r="148" spans="1:23" ht="45" x14ac:dyDescent="0.2">
      <c r="A148" s="56" t="s">
        <v>741</v>
      </c>
      <c r="B148" s="77" t="s">
        <v>742</v>
      </c>
      <c r="C148" s="246" t="s">
        <v>743</v>
      </c>
      <c r="D148" s="82" t="s">
        <v>744</v>
      </c>
      <c r="E148" s="144" t="s">
        <v>745</v>
      </c>
      <c r="F148" s="249"/>
      <c r="G148" s="249"/>
      <c r="H148" s="249"/>
      <c r="I148" s="249"/>
      <c r="J148" s="249"/>
      <c r="K148" s="82" t="s">
        <v>91</v>
      </c>
      <c r="L148" s="236" t="s">
        <v>151</v>
      </c>
      <c r="M148" s="59" t="s">
        <v>757</v>
      </c>
      <c r="N148" s="88" t="s">
        <v>758</v>
      </c>
      <c r="O148" s="236" t="s">
        <v>151</v>
      </c>
      <c r="P148" s="46" t="s">
        <v>106</v>
      </c>
      <c r="Q148" s="46" t="s">
        <v>758</v>
      </c>
      <c r="R148" s="244">
        <v>1</v>
      </c>
      <c r="S148" s="88" t="s">
        <v>99</v>
      </c>
      <c r="T148" s="245">
        <v>1</v>
      </c>
      <c r="U148" s="77" t="s">
        <v>99</v>
      </c>
      <c r="V148" s="77" t="s">
        <v>99</v>
      </c>
      <c r="W148" s="88" t="s">
        <v>759</v>
      </c>
    </row>
    <row r="149" spans="1:23" ht="45" x14ac:dyDescent="0.2">
      <c r="A149" s="56" t="s">
        <v>741</v>
      </c>
      <c r="B149" s="77" t="s">
        <v>742</v>
      </c>
      <c r="C149" s="246" t="s">
        <v>743</v>
      </c>
      <c r="D149" s="82" t="s">
        <v>744</v>
      </c>
      <c r="E149" s="144" t="s">
        <v>745</v>
      </c>
      <c r="F149" s="249"/>
      <c r="G149" s="249"/>
      <c r="H149" s="249"/>
      <c r="I149" s="249"/>
      <c r="J149" s="249"/>
      <c r="K149" s="82" t="s">
        <v>91</v>
      </c>
      <c r="L149" s="236" t="s">
        <v>112</v>
      </c>
      <c r="M149" s="59" t="s">
        <v>760</v>
      </c>
      <c r="N149" s="88" t="s">
        <v>761</v>
      </c>
      <c r="O149" s="236" t="s">
        <v>112</v>
      </c>
      <c r="P149" s="46" t="s">
        <v>106</v>
      </c>
      <c r="Q149" s="46" t="s">
        <v>761</v>
      </c>
      <c r="R149" s="244">
        <v>0.9</v>
      </c>
      <c r="S149" s="88" t="s">
        <v>99</v>
      </c>
      <c r="T149" s="245">
        <v>1</v>
      </c>
      <c r="U149" s="77" t="s">
        <v>99</v>
      </c>
      <c r="V149" s="77" t="s">
        <v>99</v>
      </c>
      <c r="W149" s="88" t="s">
        <v>762</v>
      </c>
    </row>
    <row r="150" spans="1:23" ht="45" x14ac:dyDescent="0.2">
      <c r="A150" s="56" t="s">
        <v>741</v>
      </c>
      <c r="B150" s="77" t="s">
        <v>742</v>
      </c>
      <c r="C150" s="246" t="s">
        <v>743</v>
      </c>
      <c r="D150" s="82" t="s">
        <v>744</v>
      </c>
      <c r="E150" s="144" t="s">
        <v>745</v>
      </c>
      <c r="F150" s="249"/>
      <c r="G150" s="249"/>
      <c r="H150" s="249"/>
      <c r="I150" s="249"/>
      <c r="J150" s="249"/>
      <c r="K150" s="82" t="s">
        <v>91</v>
      </c>
      <c r="L150" s="236" t="s">
        <v>164</v>
      </c>
      <c r="M150" s="59" t="s">
        <v>763</v>
      </c>
      <c r="N150" s="88" t="s">
        <v>668</v>
      </c>
      <c r="O150" s="236" t="s">
        <v>164</v>
      </c>
      <c r="P150" s="46" t="s">
        <v>106</v>
      </c>
      <c r="Q150" s="46" t="s">
        <v>668</v>
      </c>
      <c r="R150" s="244">
        <v>1</v>
      </c>
      <c r="S150" s="88" t="s">
        <v>99</v>
      </c>
      <c r="T150" s="245">
        <v>1</v>
      </c>
      <c r="U150" s="77" t="s">
        <v>99</v>
      </c>
      <c r="V150" s="77" t="s">
        <v>99</v>
      </c>
      <c r="W150" s="88" t="s">
        <v>764</v>
      </c>
    </row>
    <row r="151" spans="1:23" ht="45" x14ac:dyDescent="0.2">
      <c r="A151" s="56" t="s">
        <v>741</v>
      </c>
      <c r="B151" s="77" t="s">
        <v>742</v>
      </c>
      <c r="C151" s="246" t="s">
        <v>743</v>
      </c>
      <c r="D151" s="82" t="s">
        <v>744</v>
      </c>
      <c r="E151" s="144" t="s">
        <v>745</v>
      </c>
      <c r="F151" s="249"/>
      <c r="G151" s="249"/>
      <c r="H151" s="249"/>
      <c r="I151" s="249"/>
      <c r="J151" s="249"/>
      <c r="K151" s="82" t="s">
        <v>91</v>
      </c>
      <c r="L151" s="236" t="s">
        <v>112</v>
      </c>
      <c r="M151" s="59" t="s">
        <v>765</v>
      </c>
      <c r="N151" s="88" t="s">
        <v>766</v>
      </c>
      <c r="O151" s="236" t="s">
        <v>112</v>
      </c>
      <c r="P151" s="46" t="s">
        <v>106</v>
      </c>
      <c r="Q151" s="46" t="s">
        <v>766</v>
      </c>
      <c r="R151" s="244">
        <v>0.8</v>
      </c>
      <c r="S151" s="88" t="s">
        <v>99</v>
      </c>
      <c r="T151" s="245">
        <v>1</v>
      </c>
      <c r="U151" s="77" t="s">
        <v>99</v>
      </c>
      <c r="V151" s="77" t="s">
        <v>99</v>
      </c>
      <c r="W151" s="88" t="s">
        <v>767</v>
      </c>
    </row>
    <row r="152" spans="1:23" ht="45" x14ac:dyDescent="0.2">
      <c r="A152" s="56" t="s">
        <v>741</v>
      </c>
      <c r="B152" s="77" t="s">
        <v>742</v>
      </c>
      <c r="C152" s="246" t="s">
        <v>743</v>
      </c>
      <c r="D152" s="82" t="s">
        <v>744</v>
      </c>
      <c r="E152" s="144" t="s">
        <v>745</v>
      </c>
      <c r="F152" s="249"/>
      <c r="G152" s="249"/>
      <c r="H152" s="249"/>
      <c r="I152" s="249"/>
      <c r="J152" s="249"/>
      <c r="K152" s="82" t="s">
        <v>91</v>
      </c>
      <c r="L152" s="236" t="s">
        <v>176</v>
      </c>
      <c r="M152" s="59" t="s">
        <v>763</v>
      </c>
      <c r="N152" s="88" t="s">
        <v>668</v>
      </c>
      <c r="O152" s="236" t="s">
        <v>176</v>
      </c>
      <c r="P152" s="46" t="s">
        <v>106</v>
      </c>
      <c r="Q152" s="46" t="s">
        <v>668</v>
      </c>
      <c r="R152" s="244">
        <v>0.8</v>
      </c>
      <c r="S152" s="88" t="s">
        <v>99</v>
      </c>
      <c r="T152" s="245">
        <v>1</v>
      </c>
      <c r="U152" s="77" t="s">
        <v>99</v>
      </c>
      <c r="V152" s="77" t="s">
        <v>99</v>
      </c>
      <c r="W152" s="88" t="s">
        <v>768</v>
      </c>
    </row>
    <row r="153" spans="1:23" ht="45.75" thickBot="1" x14ac:dyDescent="0.25">
      <c r="A153" s="56" t="s">
        <v>741</v>
      </c>
      <c r="B153" s="77" t="s">
        <v>742</v>
      </c>
      <c r="C153" s="246" t="s">
        <v>743</v>
      </c>
      <c r="D153" s="82" t="s">
        <v>744</v>
      </c>
      <c r="E153" s="144" t="s">
        <v>745</v>
      </c>
      <c r="F153" s="249"/>
      <c r="G153" s="249"/>
      <c r="H153" s="249"/>
      <c r="I153" s="249"/>
      <c r="J153" s="249"/>
      <c r="K153" s="82" t="s">
        <v>91</v>
      </c>
      <c r="L153" s="236" t="s">
        <v>360</v>
      </c>
      <c r="M153" s="59" t="s">
        <v>769</v>
      </c>
      <c r="N153" s="88" t="s">
        <v>770</v>
      </c>
      <c r="O153" s="236" t="s">
        <v>360</v>
      </c>
      <c r="P153" s="46" t="s">
        <v>771</v>
      </c>
      <c r="Q153" s="46" t="s">
        <v>770</v>
      </c>
      <c r="R153" s="244">
        <v>0.9</v>
      </c>
      <c r="S153" s="88" t="s">
        <v>99</v>
      </c>
      <c r="T153" s="245">
        <v>1</v>
      </c>
      <c r="U153" s="77" t="s">
        <v>99</v>
      </c>
      <c r="V153" s="77" t="s">
        <v>99</v>
      </c>
      <c r="W153" s="88" t="s">
        <v>772</v>
      </c>
    </row>
    <row r="154" spans="1:23" ht="12" thickBot="1" x14ac:dyDescent="0.25">
      <c r="A154" s="66"/>
      <c r="B154" s="167"/>
      <c r="C154" s="185"/>
      <c r="D154" s="168"/>
      <c r="E154" s="168"/>
      <c r="F154" s="194"/>
      <c r="G154" s="194"/>
      <c r="H154" s="194"/>
      <c r="I154" s="194"/>
      <c r="J154" s="194"/>
      <c r="K154" s="66"/>
      <c r="L154" s="195"/>
      <c r="M154" s="170"/>
      <c r="N154" s="213"/>
      <c r="O154" s="66"/>
      <c r="P154" s="195"/>
      <c r="Q154" s="171"/>
      <c r="R154" s="172"/>
      <c r="S154" s="173"/>
      <c r="T154" s="169"/>
      <c r="U154" s="106"/>
      <c r="V154" s="106"/>
      <c r="W154" s="107"/>
    </row>
  </sheetData>
  <pageMargins left="0.70866141732283472" right="0.70866141732283472" top="0.74803149606299213" bottom="0.74803149606299213" header="0.31496062992125984" footer="0.31496062992125984"/>
  <pageSetup paperSize="5" scale="36" fitToHeight="0" orientation="landscape"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7" activePane="bottomLeft" state="frozen"/>
      <selection pane="bottomLeft" activeCell="B2" sqref="B2"/>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1</v>
      </c>
    </row>
    <row r="2" spans="1:2" ht="31.5" x14ac:dyDescent="0.2">
      <c r="B2" s="2" t="s">
        <v>76</v>
      </c>
    </row>
    <row r="4" spans="1:2" ht="15.75" x14ac:dyDescent="0.2">
      <c r="A4" s="3" t="s">
        <v>80</v>
      </c>
      <c r="B4" s="3" t="s">
        <v>0</v>
      </c>
    </row>
    <row r="5" spans="1:2" ht="47.25" x14ac:dyDescent="0.2">
      <c r="A5" s="11">
        <v>1</v>
      </c>
      <c r="B5" s="2" t="s">
        <v>77</v>
      </c>
    </row>
    <row r="6" spans="1:2" ht="47.25" x14ac:dyDescent="0.2">
      <c r="A6" s="11">
        <v>2</v>
      </c>
      <c r="B6" s="2" t="s">
        <v>78</v>
      </c>
    </row>
    <row r="7" spans="1:2" ht="31.5" x14ac:dyDescent="0.2">
      <c r="A7" s="11">
        <v>3</v>
      </c>
      <c r="B7" s="2" t="s">
        <v>81</v>
      </c>
    </row>
    <row r="8" spans="1:2" ht="47.25" x14ac:dyDescent="0.2">
      <c r="A8" s="11">
        <v>4</v>
      </c>
      <c r="B8" s="2" t="s">
        <v>79</v>
      </c>
    </row>
    <row r="9" spans="1:2" ht="15.75" x14ac:dyDescent="0.2">
      <c r="A9" s="11">
        <v>5</v>
      </c>
      <c r="B9" s="2" t="s">
        <v>56</v>
      </c>
    </row>
    <row r="10" spans="1:2" ht="78.75" x14ac:dyDescent="0.2">
      <c r="A10" s="11">
        <v>6</v>
      </c>
      <c r="B10" s="2" t="s">
        <v>75</v>
      </c>
    </row>
    <row r="11" spans="1:2" ht="78.75" x14ac:dyDescent="0.2">
      <c r="A11" s="11">
        <v>7</v>
      </c>
      <c r="B11" s="2" t="s">
        <v>62</v>
      </c>
    </row>
    <row r="12" spans="1:2" ht="78.75" x14ac:dyDescent="0.2">
      <c r="A12" s="11">
        <v>8</v>
      </c>
      <c r="B12" s="2" t="s">
        <v>64</v>
      </c>
    </row>
    <row r="13" spans="1:2" ht="78.75" x14ac:dyDescent="0.2">
      <c r="A13" s="11">
        <v>9</v>
      </c>
      <c r="B13" s="2" t="s">
        <v>63</v>
      </c>
    </row>
    <row r="14" spans="1:2" ht="78.75" x14ac:dyDescent="0.2">
      <c r="A14" s="11">
        <v>10</v>
      </c>
      <c r="B14" s="2" t="s">
        <v>65</v>
      </c>
    </row>
    <row r="15" spans="1:2" ht="15.75" x14ac:dyDescent="0.2">
      <c r="A15" s="11">
        <v>11</v>
      </c>
      <c r="B15" s="2" t="s">
        <v>82</v>
      </c>
    </row>
    <row r="16" spans="1:2" ht="15.75" x14ac:dyDescent="0.2">
      <c r="A16" s="11">
        <v>12</v>
      </c>
      <c r="B16" s="2" t="s">
        <v>66</v>
      </c>
    </row>
    <row r="17" spans="1:2" ht="15.75" x14ac:dyDescent="0.2">
      <c r="A17" s="11">
        <v>13</v>
      </c>
      <c r="B17" s="2" t="s">
        <v>67</v>
      </c>
    </row>
    <row r="18" spans="1:2" ht="63" x14ac:dyDescent="0.2">
      <c r="A18" s="11">
        <v>14</v>
      </c>
      <c r="B18" s="2" t="s">
        <v>83</v>
      </c>
    </row>
    <row r="19" spans="1:2" ht="15.75" x14ac:dyDescent="0.2">
      <c r="A19" s="11">
        <v>15</v>
      </c>
      <c r="B19" s="2" t="s">
        <v>57</v>
      </c>
    </row>
    <row r="20" spans="1:2" ht="15.75" x14ac:dyDescent="0.2">
      <c r="A20" s="11">
        <v>16</v>
      </c>
      <c r="B20" s="2" t="s">
        <v>58</v>
      </c>
    </row>
    <row r="21" spans="1:2" ht="15.75" x14ac:dyDescent="0.2">
      <c r="A21" s="11">
        <v>17</v>
      </c>
      <c r="B21" s="2" t="s">
        <v>68</v>
      </c>
    </row>
    <row r="22" spans="1:2" ht="15.75" x14ac:dyDescent="0.2">
      <c r="A22" s="11">
        <v>18</v>
      </c>
      <c r="B22" s="4" t="s">
        <v>59</v>
      </c>
    </row>
    <row r="23" spans="1:2" ht="15.75" x14ac:dyDescent="0.2">
      <c r="A23" s="11">
        <v>19</v>
      </c>
      <c r="B23" s="4" t="s">
        <v>60</v>
      </c>
    </row>
    <row r="24" spans="1:2" ht="15.75" x14ac:dyDescent="0.2">
      <c r="A24" s="11">
        <v>20</v>
      </c>
      <c r="B24" s="4" t="s">
        <v>61</v>
      </c>
    </row>
    <row r="25" spans="1:2" ht="15.75" x14ac:dyDescent="0.2">
      <c r="A25" s="11">
        <v>21</v>
      </c>
      <c r="B25" s="4" t="s">
        <v>69</v>
      </c>
    </row>
    <row r="26" spans="1:2" ht="15.75" x14ac:dyDescent="0.2">
      <c r="A26" s="11">
        <v>22</v>
      </c>
      <c r="B26" s="4" t="s">
        <v>70</v>
      </c>
    </row>
    <row r="27" spans="1:2" ht="31.5" x14ac:dyDescent="0.2">
      <c r="A27" s="11">
        <v>23</v>
      </c>
      <c r="B27" s="2"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8"/>
  </cols>
  <sheetData>
    <row r="1" spans="1:4" ht="12" x14ac:dyDescent="0.2">
      <c r="A1" s="9" t="s">
        <v>3</v>
      </c>
      <c r="B1" s="9" t="s">
        <v>32</v>
      </c>
      <c r="C1" s="8" t="s">
        <v>27</v>
      </c>
      <c r="D1" s="7"/>
    </row>
    <row r="2" spans="1:4" ht="12" x14ac:dyDescent="0.2">
      <c r="A2" s="9" t="s">
        <v>4</v>
      </c>
      <c r="B2" s="9" t="s">
        <v>51</v>
      </c>
      <c r="C2" s="8" t="s">
        <v>28</v>
      </c>
      <c r="D2" s="7"/>
    </row>
    <row r="3" spans="1:4" ht="12" x14ac:dyDescent="0.2">
      <c r="A3" s="9" t="s">
        <v>5</v>
      </c>
      <c r="B3" s="9" t="s">
        <v>52</v>
      </c>
      <c r="C3" s="8" t="s">
        <v>29</v>
      </c>
      <c r="D3" s="7"/>
    </row>
    <row r="4" spans="1:4" ht="12" x14ac:dyDescent="0.2">
      <c r="A4" s="9" t="s">
        <v>6</v>
      </c>
      <c r="B4" s="9" t="s">
        <v>53</v>
      </c>
      <c r="C4" s="8" t="s">
        <v>30</v>
      </c>
      <c r="D4" s="7"/>
    </row>
    <row r="5" spans="1:4" ht="12" x14ac:dyDescent="0.2">
      <c r="A5" s="9" t="s">
        <v>7</v>
      </c>
      <c r="B5" s="6"/>
      <c r="D5" s="7"/>
    </row>
    <row r="6" spans="1:4" ht="12" x14ac:dyDescent="0.2">
      <c r="A6" s="9" t="s">
        <v>8</v>
      </c>
      <c r="B6" s="6"/>
      <c r="D6" s="7"/>
    </row>
    <row r="7" spans="1:4" ht="12" x14ac:dyDescent="0.2">
      <c r="A7" s="9" t="s">
        <v>9</v>
      </c>
      <c r="B7" s="6"/>
      <c r="D7" s="7"/>
    </row>
    <row r="8" spans="1:4" ht="12" x14ac:dyDescent="0.2">
      <c r="A8" s="9" t="s">
        <v>10</v>
      </c>
      <c r="B8" s="6"/>
      <c r="D8" s="7"/>
    </row>
    <row r="9" spans="1:4" ht="12" customHeight="1" x14ac:dyDescent="0.2">
      <c r="A9" s="9" t="s">
        <v>11</v>
      </c>
      <c r="B9" s="6"/>
      <c r="D9" s="7"/>
    </row>
    <row r="10" spans="1:4" ht="12" x14ac:dyDescent="0.2">
      <c r="A10" s="9" t="s">
        <v>12</v>
      </c>
      <c r="B10" s="6"/>
      <c r="D10" s="7"/>
    </row>
    <row r="11" spans="1:4" ht="12" x14ac:dyDescent="0.2">
      <c r="A11" s="9" t="s">
        <v>13</v>
      </c>
      <c r="B11" s="6"/>
      <c r="D11" s="7"/>
    </row>
    <row r="12" spans="1:4" ht="12" x14ac:dyDescent="0.2">
      <c r="A12" s="9" t="s">
        <v>14</v>
      </c>
      <c r="B12" s="6"/>
      <c r="D12" s="7"/>
    </row>
    <row r="13" spans="1:4" ht="12" x14ac:dyDescent="0.2">
      <c r="A13" s="9" t="s">
        <v>15</v>
      </c>
      <c r="B13" s="6"/>
      <c r="D13" s="7"/>
    </row>
    <row r="14" spans="1:4" ht="12" x14ac:dyDescent="0.2">
      <c r="A14" s="9" t="s">
        <v>16</v>
      </c>
      <c r="B14" s="6"/>
      <c r="D14" s="7"/>
    </row>
    <row r="15" spans="1:4" ht="12" x14ac:dyDescent="0.2">
      <c r="A15" s="9" t="s">
        <v>17</v>
      </c>
      <c r="B15" s="6"/>
      <c r="D15" s="7"/>
    </row>
    <row r="16" spans="1:4" ht="12" x14ac:dyDescent="0.2">
      <c r="A16" s="9" t="s">
        <v>18</v>
      </c>
      <c r="B16" s="6"/>
      <c r="D16" s="7"/>
    </row>
    <row r="17" spans="1:5" ht="12" x14ac:dyDescent="0.2">
      <c r="A17" s="9" t="s">
        <v>19</v>
      </c>
      <c r="B17" s="6"/>
      <c r="D17" s="7"/>
    </row>
    <row r="18" spans="1:5" ht="12" x14ac:dyDescent="0.2">
      <c r="A18" s="9" t="s">
        <v>20</v>
      </c>
      <c r="B18" s="6"/>
      <c r="D18" s="7"/>
    </row>
    <row r="19" spans="1:5" ht="12" x14ac:dyDescent="0.2">
      <c r="A19" s="9" t="s">
        <v>21</v>
      </c>
      <c r="B19" s="6"/>
      <c r="D19" s="7"/>
    </row>
    <row r="20" spans="1:5" ht="12" x14ac:dyDescent="0.2">
      <c r="A20" s="9" t="s">
        <v>22</v>
      </c>
      <c r="B20" s="6"/>
      <c r="D20" s="7"/>
    </row>
    <row r="21" spans="1:5" ht="12" x14ac:dyDescent="0.2">
      <c r="A21" s="9" t="s">
        <v>23</v>
      </c>
      <c r="B21" s="6"/>
      <c r="E21" s="7"/>
    </row>
    <row r="22" spans="1:5" ht="12" x14ac:dyDescent="0.2">
      <c r="A22" s="9" t="s">
        <v>24</v>
      </c>
      <c r="B22" s="6"/>
      <c r="E22" s="7"/>
    </row>
    <row r="23" spans="1:5" ht="12" x14ac:dyDescent="0.2">
      <c r="A23" s="9" t="s">
        <v>25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F2C03A-FAFE-4FBB-9F24-298C907734CA}">
  <ds:schemaRefs>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2006/metadata/propertie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IR</vt:lpstr>
      <vt:lpstr>Instructivo_IR</vt:lpstr>
      <vt:lpstr>Hoja1</vt:lpstr>
      <vt:lpstr>IR!Títulos_a_imprimir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2023-01-26T20:32:40Z</cp:lastPrinted>
  <dcterms:created xsi:type="dcterms:W3CDTF">2014-10-22T05:35:08Z</dcterms:created>
  <dcterms:modified xsi:type="dcterms:W3CDTF">2023-01-26T20:32:43Z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