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13_ncr:1_{4B99682E-4477-4DCD-A980-568A70D29681}" xr6:coauthVersionLast="47" xr6:coauthVersionMax="47" xr10:uidLastSave="{00000000-0000-0000-0000-000000000000}"/>
  <bookViews>
    <workbookView xWindow="-120" yWindow="-120" windowWidth="29040" windowHeight="15840" tabRatio="69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" l="1"/>
  <c r="E7" i="16"/>
  <c r="F7" i="16"/>
  <c r="G7" i="16"/>
  <c r="E21" i="16"/>
  <c r="E31" i="16" s="1"/>
  <c r="F21" i="16"/>
  <c r="G21" i="16"/>
  <c r="E28" i="16"/>
  <c r="F28" i="16"/>
  <c r="F31" i="16" s="1"/>
  <c r="G28" i="16"/>
  <c r="G31" i="16"/>
  <c r="D10" i="10" l="1"/>
  <c r="G10" i="10" s="1"/>
  <c r="D75" i="9"/>
  <c r="G75" i="9" s="1"/>
  <c r="G74" i="9"/>
  <c r="D74" i="9"/>
  <c r="D73" i="9"/>
  <c r="G73" i="9" s="1"/>
  <c r="D72" i="9"/>
  <c r="G72" i="9" s="1"/>
  <c r="F71" i="9"/>
  <c r="E71" i="9"/>
  <c r="D71" i="9"/>
  <c r="C71" i="9"/>
  <c r="B71" i="9"/>
  <c r="D70" i="9"/>
  <c r="G70" i="9" s="1"/>
  <c r="G69" i="9"/>
  <c r="D69" i="9"/>
  <c r="D68" i="9"/>
  <c r="G68" i="9" s="1"/>
  <c r="G67" i="9"/>
  <c r="D67" i="9"/>
  <c r="D66" i="9"/>
  <c r="G66" i="9" s="1"/>
  <c r="G65" i="9"/>
  <c r="D65" i="9"/>
  <c r="D64" i="9"/>
  <c r="G64" i="9" s="1"/>
  <c r="G63" i="9"/>
  <c r="D63" i="9"/>
  <c r="D62" i="9"/>
  <c r="G62" i="9" s="1"/>
  <c r="F61" i="9"/>
  <c r="E61" i="9"/>
  <c r="D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F53" i="9"/>
  <c r="E53" i="9"/>
  <c r="D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G44" i="9" s="1"/>
  <c r="F44" i="9"/>
  <c r="F43" i="9" s="1"/>
  <c r="E44" i="9"/>
  <c r="C44" i="9"/>
  <c r="C43" i="9" s="1"/>
  <c r="B44" i="9"/>
  <c r="B43" i="9" s="1"/>
  <c r="E43" i="9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C27" i="9"/>
  <c r="B27" i="9"/>
  <c r="G26" i="9"/>
  <c r="D26" i="9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F10" i="9"/>
  <c r="E10" i="9"/>
  <c r="E9" i="9" s="1"/>
  <c r="C10" i="9"/>
  <c r="B10" i="9"/>
  <c r="F9" i="9"/>
  <c r="C9" i="9"/>
  <c r="B9" i="9"/>
  <c r="D25" i="8"/>
  <c r="G25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D150" i="7" s="1"/>
  <c r="D151" i="7"/>
  <c r="G151" i="7" s="1"/>
  <c r="F150" i="7"/>
  <c r="E150" i="7"/>
  <c r="C150" i="7"/>
  <c r="B150" i="7"/>
  <c r="D149" i="7"/>
  <c r="G149" i="7" s="1"/>
  <c r="D148" i="7"/>
  <c r="D146" i="7" s="1"/>
  <c r="D147" i="7"/>
  <c r="G147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D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G123" i="7" s="1"/>
  <c r="F123" i="7"/>
  <c r="E123" i="7"/>
  <c r="D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G103" i="7" s="1"/>
  <c r="F103" i="7"/>
  <c r="E103" i="7"/>
  <c r="D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D85" i="7" s="1"/>
  <c r="D84" i="7" s="1"/>
  <c r="F85" i="7"/>
  <c r="E85" i="7"/>
  <c r="C85" i="7"/>
  <c r="B85" i="7"/>
  <c r="F84" i="7"/>
  <c r="E84" i="7"/>
  <c r="C84" i="7"/>
  <c r="B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D75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D62" i="7"/>
  <c r="C62" i="7"/>
  <c r="B62" i="7"/>
  <c r="D61" i="7"/>
  <c r="G61" i="7" s="1"/>
  <c r="D60" i="7"/>
  <c r="G60" i="7" s="1"/>
  <c r="D59" i="7"/>
  <c r="G59" i="7" s="1"/>
  <c r="G58" i="7" s="1"/>
  <c r="F58" i="7"/>
  <c r="E58" i="7"/>
  <c r="D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D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G38" i="7" s="1"/>
  <c r="F38" i="7"/>
  <c r="E38" i="7"/>
  <c r="D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D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D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10" i="7" s="1"/>
  <c r="F10" i="7"/>
  <c r="E10" i="7"/>
  <c r="D10" i="7"/>
  <c r="C10" i="7"/>
  <c r="B10" i="7"/>
  <c r="F9" i="7"/>
  <c r="E9" i="7"/>
  <c r="C9" i="7"/>
  <c r="B9" i="7"/>
  <c r="G61" i="9" l="1"/>
  <c r="G10" i="9"/>
  <c r="G19" i="9"/>
  <c r="G27" i="9"/>
  <c r="G53" i="9"/>
  <c r="G43" i="9" s="1"/>
  <c r="G37" i="9"/>
  <c r="G71" i="9"/>
  <c r="D19" i="9"/>
  <c r="D27" i="9"/>
  <c r="D37" i="9"/>
  <c r="D44" i="9"/>
  <c r="D43" i="9" s="1"/>
  <c r="D10" i="9"/>
  <c r="G28" i="7"/>
  <c r="G9" i="7" s="1"/>
  <c r="G48" i="7"/>
  <c r="G93" i="7"/>
  <c r="G113" i="7"/>
  <c r="G133" i="7"/>
  <c r="G137" i="7"/>
  <c r="G146" i="7"/>
  <c r="G77" i="7"/>
  <c r="G75" i="7" s="1"/>
  <c r="G86" i="7"/>
  <c r="G85" i="7" s="1"/>
  <c r="G148" i="7"/>
  <c r="G152" i="7"/>
  <c r="G150" i="7" s="1"/>
  <c r="D71" i="7"/>
  <c r="D9" i="7" s="1"/>
  <c r="G9" i="9" l="1"/>
  <c r="D9" i="9"/>
  <c r="G84" i="7"/>
  <c r="F75" i="6" l="1"/>
  <c r="E75" i="6"/>
  <c r="C75" i="6"/>
  <c r="B75" i="6"/>
  <c r="G74" i="6"/>
  <c r="D74" i="6"/>
  <c r="D75" i="6" s="1"/>
  <c r="G73" i="6"/>
  <c r="G75" i="6" s="1"/>
  <c r="D73" i="6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D59" i="6" s="1"/>
  <c r="G60" i="6"/>
  <c r="D60" i="6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F54" i="6"/>
  <c r="G54" i="6" s="1"/>
  <c r="E54" i="6"/>
  <c r="E65" i="6" s="1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D45" i="6" s="1"/>
  <c r="D65" i="6" s="1"/>
  <c r="G46" i="6"/>
  <c r="D46" i="6"/>
  <c r="F45" i="6"/>
  <c r="G45" i="6" s="1"/>
  <c r="E45" i="6"/>
  <c r="C45" i="6"/>
  <c r="C65" i="6" s="1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G35" i="6"/>
  <c r="F35" i="6"/>
  <c r="E35" i="6"/>
  <c r="C35" i="6"/>
  <c r="D35" i="6" s="1"/>
  <c r="B35" i="6"/>
  <c r="G34" i="6"/>
  <c r="D34" i="6"/>
  <c r="G33" i="6"/>
  <c r="D33" i="6"/>
  <c r="G32" i="6"/>
  <c r="D32" i="6"/>
  <c r="G31" i="6"/>
  <c r="D31" i="6"/>
  <c r="G30" i="6"/>
  <c r="D30" i="6"/>
  <c r="D28" i="6" s="1"/>
  <c r="G29" i="6"/>
  <c r="D29" i="6"/>
  <c r="F28" i="6"/>
  <c r="G28" i="6" s="1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D16" i="6" s="1"/>
  <c r="G17" i="6"/>
  <c r="D17" i="6"/>
  <c r="F16" i="6"/>
  <c r="F41" i="6" s="1"/>
  <c r="E16" i="6"/>
  <c r="E41" i="6" s="1"/>
  <c r="E70" i="6" s="1"/>
  <c r="C16" i="6"/>
  <c r="C41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C70" i="6" l="1"/>
  <c r="D41" i="6"/>
  <c r="D70" i="6" s="1"/>
  <c r="G42" i="6"/>
  <c r="G16" i="6"/>
  <c r="G41" i="6" s="1"/>
  <c r="G70" i="6" s="1"/>
  <c r="F65" i="6"/>
  <c r="G65" i="6" s="1"/>
  <c r="F70" i="6" l="1"/>
  <c r="D17" i="5" l="1"/>
  <c r="C17" i="5"/>
  <c r="D13" i="5"/>
  <c r="C13" i="5"/>
  <c r="B13" i="5"/>
  <c r="D11" i="5"/>
  <c r="D8" i="5" s="1"/>
  <c r="D21" i="5" s="1"/>
  <c r="D23" i="5" s="1"/>
  <c r="D25" i="5" s="1"/>
  <c r="C11" i="5"/>
  <c r="C8" i="5" s="1"/>
  <c r="C21" i="5" s="1"/>
  <c r="C23" i="5" s="1"/>
  <c r="C25" i="5" s="1"/>
  <c r="B11" i="5"/>
  <c r="B8" i="5"/>
  <c r="B21" i="5" s="1"/>
  <c r="B23" i="5" s="1"/>
  <c r="B25" i="5" s="1"/>
  <c r="E79" i="2" l="1"/>
  <c r="F75" i="2"/>
  <c r="E75" i="2"/>
  <c r="E70" i="2"/>
  <c r="F68" i="2"/>
  <c r="E68" i="2"/>
  <c r="F63" i="2"/>
  <c r="F79" i="2" s="1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F81" i="2" s="1"/>
  <c r="E19" i="2"/>
  <c r="F9" i="2"/>
  <c r="E9" i="2"/>
  <c r="E47" i="2" s="1"/>
  <c r="E59" i="2" s="1"/>
  <c r="E81" i="2" s="1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B62" i="2" s="1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C21" i="16"/>
  <c r="D21" i="16"/>
  <c r="C28" i="16"/>
  <c r="D28" i="16"/>
  <c r="B28" i="16"/>
  <c r="B21" i="16"/>
  <c r="B7" i="16"/>
  <c r="A2" i="16"/>
  <c r="G28" i="22" l="1"/>
  <c r="E28" i="22"/>
  <c r="F30" i="20"/>
  <c r="B31" i="16"/>
  <c r="B28" i="22"/>
  <c r="D28" i="22"/>
  <c r="F28" i="22"/>
  <c r="G30" i="20"/>
  <c r="D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4" i="8"/>
  <c r="D24" i="8"/>
  <c r="E24" i="8"/>
  <c r="F24" i="8"/>
  <c r="G24" i="8"/>
  <c r="B24" i="8"/>
  <c r="G9" i="8"/>
  <c r="C9" i="8"/>
  <c r="D9" i="8"/>
  <c r="E9" i="8"/>
  <c r="F9" i="8"/>
  <c r="B9" i="8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34" i="8" l="1"/>
  <c r="E34" i="8"/>
  <c r="K20" i="4"/>
  <c r="E20" i="4"/>
  <c r="I20" i="4"/>
  <c r="C77" i="9"/>
  <c r="D77" i="9"/>
  <c r="E77" i="9"/>
  <c r="G77" i="9"/>
  <c r="B34" i="8"/>
  <c r="D34" i="8"/>
  <c r="C34" i="8"/>
  <c r="G34" i="8"/>
  <c r="C159" i="7"/>
  <c r="B159" i="7"/>
  <c r="E159" i="7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F159" i="7"/>
  <c r="B77" i="9" l="1"/>
  <c r="F77" i="9"/>
  <c r="D159" i="7"/>
  <c r="G159" i="7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<sst xmlns="http://schemas.openxmlformats.org/spreadsheetml/2006/main" count="1028" uniqueCount="615">
  <si>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</si>
  <si>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</si>
  <si>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</si>
  <si>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</si>
  <si>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</si>
  <si>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</si>
  <si>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</si>
  <si>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</si>
  <si>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</si>
  <si>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</si>
  <si>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</si>
  <si>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</si>
  <si>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</si>
  <si>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</si>
  <si>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</si>
  <si>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</si>
  <si>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</si>
  <si>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</si>
  <si>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</si>
  <si>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</si>
  <si>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</si>
  <si>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</si>
  <si>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</si>
  <si>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</si>
  <si>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</si>
  <si>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</si>
  <si>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</si>
  <si>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</si>
  <si>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</si>
  <si>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</si>
  <si>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</si>
  <si>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</si>
  <si>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</si>
  <si>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</si>
  <si>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</si>
  <si>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</si>
  <si>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</si>
  <si>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</si>
  <si>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</si>
  <si>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</si>
  <si>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</si>
  <si>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</si>
  <si>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</si>
  <si>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</si>
  <si>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</si>
  <si>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</si>
  <si>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</si>
  <si>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</si>
  <si>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</si>
  <si>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</si>
  <si>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</si>
  <si>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</si>
  <si>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</si>
  <si>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</si>
  <si>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</si>
  <si>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</si>
  <si>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</si>
  <si>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</si>
  <si>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</si>
  <si>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</si>
  <si>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</si>
  <si>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</si>
  <si>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</si>
  <si>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</si>
  <si>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</si>
  <si>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</si>
  <si>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</si>
  <si>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</si>
  <si>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</si>
  <si>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</si>
  <si>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</si>
  <si>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</si>
  <si>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</si>
  <si>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</si>
  <si>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</si>
  <si>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</si>
  <si>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</si>
  <si>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</si>
  <si>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</si>
  <si>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</si>
  <si>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</si>
  <si>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</si>
  <si>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</si>
  <si>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</si>
  <si>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</si>
  <si>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</si>
  <si>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</si>
  <si>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</si>
  <si>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</si>
  <si>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</si>
  <si>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</si>
  <si>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</si>
  <si>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</si>
  <si>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</si>
  <si>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</si>
  <si>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</si>
  <si>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</si>
  <si>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</si>
  <si>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</si>
  <si>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</si>
  <si>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</si>
  <si>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</si>
  <si>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</si>
  <si>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</si>
  <si>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</si>
  <si>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</si>
  <si>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</si>
  <si>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</si>
  <si>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</si>
  <si>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</si>
  <si>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</si>
  <si>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</si>
  <si>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</si>
  <si>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</si>
  <si>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</si>
  <si>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</si>
  <si>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</si>
  <si>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</si>
  <si>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</si>
  <si>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</si>
  <si>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</si>
  <si>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</si>
  <si>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</si>
  <si>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</si>
  <si>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</si>
  <si>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</si>
  <si>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</si>
  <si>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</si>
  <si>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</si>
  <si>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</si>
  <si>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</si>
  <si>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</si>
  <si>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</si>
  <si>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</si>
  <si>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</si>
  <si>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</si>
  <si>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</si>
  <si>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</si>
  <si>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</si>
  <si>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</si>
  <si>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</si>
  <si>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</si>
  <si>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</si>
  <si>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</si>
  <si>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</si>
  <si>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</si>
  <si>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</si>
  <si>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</si>
  <si>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</si>
  <si>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</si>
  <si>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</si>
  <si>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</si>
  <si>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</si>
  <si>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</si>
  <si>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</si>
  <si>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</si>
  <si>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</si>
  <si>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</si>
  <si>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</si>
  <si>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</si>
  <si>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</si>
  <si>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</si>
  <si>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</si>
  <si>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</si>
  <si>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</si>
  <si>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</si>
  <si>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</si>
  <si>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</si>
  <si>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</si>
  <si>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</si>
  <si>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</si>
  <si>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</si>
  <si>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</si>
  <si>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</si>
  <si>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</si>
  <si>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</si>
  <si>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</si>
  <si>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</si>
  <si>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</si>
  <si>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</si>
  <si>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</si>
  <si>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</si>
  <si>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</si>
  <si>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</si>
  <si>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</si>
  <si>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</si>
  <si>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</si>
  <si>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</si>
  <si>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</si>
  <si>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</si>
  <si>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</si>
  <si>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</si>
  <si>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</si>
  <si>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</si>
  <si>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</si>
  <si>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</si>
  <si>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</si>
  <si>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</si>
  <si>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</si>
  <si>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</si>
  <si>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</si>
  <si>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</si>
  <si>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</si>
  <si>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</si>
  <si>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</si>
  <si>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</si>
  <si>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</si>
  <si>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</si>
  <si>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</si>
  <si>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</si>
  <si>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</si>
  <si>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</si>
  <si>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</si>
  <si>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</si>
  <si>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</si>
  <si>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</si>
  <si>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</si>
  <si>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</si>
  <si>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</si>
  <si>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</si>
  <si>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</si>
  <si>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</si>
  <si>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</si>
  <si>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</si>
  <si>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</si>
  <si>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</si>
  <si>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</si>
  <si>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</si>
  <si>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</si>
  <si>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</si>
  <si>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</si>
  <si>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</si>
  <si>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</si>
  <si>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</si>
  <si>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</si>
  <si>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</si>
  <si>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</si>
  <si>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</si>
  <si>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</si>
  <si>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</si>
  <si>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</si>
  <si>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</si>
  <si>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</si>
  <si>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</si>
  <si>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</si>
  <si>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</si>
  <si>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</si>
  <si>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</si>
  <si>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</si>
  <si>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</si>
  <si>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</si>
  <si>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</si>
  <si>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</si>
  <si>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</si>
  <si>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</si>
  <si>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</si>
  <si>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</si>
  <si>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</si>
  <si>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</si>
  <si>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</si>
  <si>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</si>
  <si>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</si>
  <si>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</si>
  <si>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</si>
  <si>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</si>
  <si>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</si>
  <si>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</si>
  <si>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</si>
  <si>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</si>
  <si>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</si>
  <si>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</si>
  <si>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</si>
  <si>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</si>
  <si>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</si>
  <si>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</si>
  <si>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</si>
  <si>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</si>
  <si>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</si>
  <si>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</si>
  <si>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</si>
  <si>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</si>
  <si>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</si>
  <si>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</si>
  <si>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</si>
  <si>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</si>
  <si>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</si>
  <si>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</si>
  <si>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</si>
  <si>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</si>
  <si>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</si>
  <si>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</si>
  <si>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</si>
  <si>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</si>
  <si>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</si>
  <si>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</si>
  <si>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</si>
  <si>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</si>
  <si>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</si>
  <si>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</si>
  <si>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</si>
  <si>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</si>
  <si>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</si>
  <si>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</si>
  <si>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</si>
  <si>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</si>
  <si>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</si>
  <si>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</si>
  <si>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</si>
  <si>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</si>
  <si>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</si>
  <si>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</si>
  <si>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</si>
  <si>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</si>
  <si>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</si>
  <si>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</si>
  <si>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</si>
  <si>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</si>
  <si>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</si>
  <si>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</si>
  <si>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</si>
  <si>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</si>
  <si>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</si>
  <si>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</si>
  <si>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</si>
  <si>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</si>
  <si>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</si>
  <si>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</si>
  <si>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</si>
  <si>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</si>
  <si>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</si>
  <si>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</si>
  <si>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</si>
  <si>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</si>
  <si>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</si>
  <si>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</si>
  <si>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</si>
  <si>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</si>
  <si>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</si>
  <si>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</si>
  <si>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</si>
  <si>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</si>
  <si>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</si>
  <si>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</si>
  <si>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</si>
  <si>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</si>
  <si>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</si>
  <si>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</si>
  <si>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</si>
  <si>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</si>
  <si>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</si>
  <si>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</si>
  <si>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</si>
  <si>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</si>
  <si>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</si>
  <si>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</si>
  <si>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</si>
  <si>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</si>
  <si>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</si>
  <si>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</si>
  <si>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</si>
  <si>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</si>
  <si>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</si>
  <si>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</si>
  <si>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</si>
  <si>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</si>
  <si>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</si>
  <si>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</si>
  <si>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</si>
  <si>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</si>
  <si>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</si>
  <si>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</si>
  <si>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</si>
  <si>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</si>
  <si>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</si>
  <si>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</si>
  <si>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</si>
  <si>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</si>
  <si>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</si>
  <si>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</si>
  <si>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</si>
  <si>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</si>
  <si>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</si>
  <si>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</si>
  <si>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</si>
  <si>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</si>
  <si>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</si>
  <si>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</si>
  <si>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</si>
  <si>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</si>
  <si>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</si>
  <si>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</si>
  <si>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</si>
  <si>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</si>
  <si>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</si>
  <si>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</si>
  <si>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</si>
  <si>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</si>
  <si>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</si>
  <si>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</si>
  <si>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</si>
  <si>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</si>
  <si>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</si>
  <si>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</si>
  <si>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</si>
  <si>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</si>
  <si>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</si>
  <si>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</si>
  <si>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</si>
  <si>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</si>
  <si>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</si>
  <si>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</si>
  <si>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</si>
  <si>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</si>
  <si>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</si>
  <si>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</si>
  <si>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</si>
  <si>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</si>
  <si>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</si>
  <si>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</si>
  <si>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</si>
  <si>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</si>
  <si>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</si>
  <si>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</si>
  <si>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</si>
  <si>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</si>
  <si>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</si>
  <si>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</si>
  <si>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</si>
  <si>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</si>
  <si>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</si>
  <si>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</si>
  <si>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</si>
  <si>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</si>
  <si>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</si>
  <si>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</si>
  <si>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</si>
  <si>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</si>
  <si>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</si>
  <si>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</si>
  <si>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</si>
  <si>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</si>
  <si>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</si>
  <si>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</si>
  <si>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</si>
  <si>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</si>
  <si>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</si>
  <si>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</si>
  <si>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</si>
  <si>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</si>
  <si>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</si>
  <si>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</si>
  <si>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</si>
  <si>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</si>
  <si>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</si>
  <si>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</si>
  <si>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</si>
  <si>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</si>
  <si>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</si>
  <si>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</si>
  <si>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</si>
  <si>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</si>
  <si>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</si>
  <si>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</si>
  <si>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</si>
  <si>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</si>
  <si>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</si>
  <si>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</si>
  <si>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</si>
  <si>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</si>
  <si>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</si>
  <si>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</si>
  <si>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</si>
  <si>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</si>
  <si>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</si>
  <si>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</si>
  <si>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</si>
  <si>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</si>
  <si>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</si>
  <si>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</si>
  <si>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</si>
  <si>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</si>
  <si>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</si>
  <si>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</si>
  <si>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</si>
  <si>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</si>
  <si>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</si>
  <si>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</si>
  <si>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</si>
  <si>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</si>
  <si>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</si>
  <si>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</si>
  <si>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</si>
  <si>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</si>
  <si>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</si>
  <si>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</si>
  <si>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</si>
  <si>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</si>
  <si>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</si>
  <si>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</si>
  <si>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</si>
  <si>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</si>
  <si>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</si>
  <si>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</si>
  <si>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</si>
  <si>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</si>
  <si>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</si>
  <si>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</si>
  <si>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</si>
  <si>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</si>
  <si>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</si>
  <si>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</si>
  <si>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</si>
  <si>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</si>
  <si>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</si>
  <si>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</si>
  <si>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</si>
  <si>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</si>
  <si>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</si>
  <si>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</si>
  <si>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</si>
  <si>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</si>
  <si>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</si>
  <si>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</si>
  <si>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</si>
  <si>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</si>
  <si>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</si>
  <si>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</si>
  <si>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</si>
  <si>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</si>
  <si>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</si>
  <si>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</si>
  <si>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</si>
  <si>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</si>
  <si>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</si>
  <si>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</si>
  <si>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</si>
  <si>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</si>
  <si>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</si>
  <si>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</si>
  <si>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</si>
  <si>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</si>
  <si>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</si>
  <si>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</si>
  <si>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</si>
  <si>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</si>
  <si>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</si>
  <si>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</si>
  <si>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</si>
  <si>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</si>
  <si>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</si>
  <si>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</si>
  <si>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</si>
  <si>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</si>
  <si>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</si>
  <si>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</si>
  <si>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</si>
  <si>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</si>
  <si>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</si>
  <si>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</si>
  <si>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</si>
  <si>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</si>
  <si>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</si>
  <si>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</si>
  <si>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</si>
  <si>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</si>
  <si>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</si>
  <si>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</si>
  <si>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</si>
  <si>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</si>
  <si>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</si>
  <si>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</si>
  <si>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</si>
  <si>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</si>
  <si>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</si>
  <si>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</si>
  <si>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</si>
  <si>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</si>
  <si>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</si>
  <si>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</si>
  <si>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</si>
  <si>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</si>
  <si>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</si>
  <si>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</si>
  <si>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</si>
  <si>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</si>
  <si>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</si>
  <si>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</si>
  <si>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</si>
  <si>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</si>
  <si>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</si>
  <si>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</si>
  <si>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</si>
  <si>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</si>
  <si>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</si>
  <si>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</si>
  <si>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</si>
  <si>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</si>
  <si>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</si>
  <si>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</si>
  <si>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</si>
  <si>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</si>
  <si>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JUNTA MUNICIPAL DE AGUA POTABLE Y ALCANTARILLADO DE CORTAZAR GTO.</t>
  </si>
  <si>
    <t>31120M09A010100 OPERACION Y MTTO AGUA POTABLE</t>
  </si>
  <si>
    <t>31120M09A010200 OPERACION Y MTTO ALCANTARILLADO</t>
  </si>
  <si>
    <t>31120M09A010300 OPERACION Y MTTO MAQUINARIA Y EQUIPO</t>
  </si>
  <si>
    <t>31120M09A010400 OPERACION Y MTTO ADMINISTRATIVO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</si>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</sst>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3" fontId="0" fillId="0" borderId="14" xfId="1" applyNumberFormat="1" applyFont="1" applyFill="1" applyBorder="1" applyAlignment="1">
      <alignment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9" t="s">
        <v>0</v>
      </c>
      <c r="B1" s="190"/>
      <c r="C1" s="190"/>
      <c r="D1" s="190"/>
      <c r="E1" s="190"/>
      <c r="F1" s="191"/>
    </row>
    <row r="2" spans="1:6" ht="15" customHeight="1" x14ac:dyDescent="0.25">
      <c r="A2" s="107" t="s">
        <v>601</v>
      </c>
      <c r="B2" s="108"/>
      <c r="C2" s="108"/>
      <c r="D2" s="108"/>
      <c r="E2" s="108"/>
      <c r="F2" s="109"/>
    </row>
    <row r="3" spans="1:6" ht="15" customHeight="1" x14ac:dyDescent="0.25">
      <c r="A3" s="110" t="s">
        <v>1</v>
      </c>
      <c r="B3" s="111"/>
      <c r="C3" s="111"/>
      <c r="D3" s="111"/>
      <c r="E3" s="111"/>
      <c r="F3" s="112"/>
    </row>
    <row r="4" spans="1:6" ht="12.95" customHeight="1" x14ac:dyDescent="0.25">
      <c r="A4" s="110" t="s">
        <v>2</v>
      </c>
      <c r="B4" s="111"/>
      <c r="C4" s="111"/>
      <c r="D4" s="111"/>
      <c r="E4" s="111"/>
      <c r="F4" s="112"/>
    </row>
    <row r="5" spans="1:6" ht="12.95" customHeight="1" x14ac:dyDescent="0.25">
      <c r="A5" s="113" t="s">
        <v>3</v>
      </c>
      <c r="B5" s="114"/>
      <c r="C5" s="114"/>
      <c r="D5" s="114"/>
      <c r="E5" s="114"/>
      <c r="F5" s="115"/>
    </row>
    <row r="6" spans="1:6" ht="41.45" customHeight="1" x14ac:dyDescent="0.25">
      <c r="A6" s="39" t="s">
        <v>4</v>
      </c>
      <c r="B6" s="40" t="s">
        <v>5</v>
      </c>
      <c r="C6" s="1" t="s">
        <v>6</v>
      </c>
      <c r="D6" s="41" t="s">
        <v>7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8</v>
      </c>
      <c r="B7" s="43"/>
      <c r="C7" s="43"/>
      <c r="D7" s="42" t="s">
        <v>9</v>
      </c>
      <c r="E7" s="43"/>
      <c r="F7" s="43"/>
    </row>
    <row r="8" spans="1:6" x14ac:dyDescent="0.25">
      <c r="A8" s="2" t="s">
        <v>10</v>
      </c>
      <c r="B8" s="44"/>
      <c r="C8" s="44"/>
      <c r="D8" s="2" t="s">
        <v>11</v>
      </c>
      <c r="E8" s="44"/>
      <c r="F8" s="44"/>
    </row>
    <row r="9" spans="1:6" x14ac:dyDescent="0.25">
      <c r="A9" s="45" t="s">
        <v>12</v>
      </c>
      <c r="B9" s="157">
        <f>SUM(B10:B16)</f>
        <v>10848317.93</v>
      </c>
      <c r="C9" s="157">
        <f>SUM(C10:C16)</f>
        <v>19173913.719999999</v>
      </c>
      <c r="D9" s="45" t="s">
        <v>13</v>
      </c>
      <c r="E9" s="157">
        <f>SUM(E10:E18)</f>
        <v>1515629.74</v>
      </c>
      <c r="F9" s="157">
        <f>SUM(F10:F18)</f>
        <v>2189205.5800000005</v>
      </c>
    </row>
    <row r="10" spans="1:6" x14ac:dyDescent="0.25">
      <c r="A10" s="47" t="s">
        <v>14</v>
      </c>
      <c r="B10" s="158">
        <v>64500</v>
      </c>
      <c r="C10" s="158">
        <v>64500</v>
      </c>
      <c r="D10" s="47" t="s">
        <v>15</v>
      </c>
      <c r="E10" s="158">
        <v>485172.31</v>
      </c>
      <c r="F10" s="158">
        <v>485172.18</v>
      </c>
    </row>
    <row r="11" spans="1:6" x14ac:dyDescent="0.25">
      <c r="A11" s="47" t="s">
        <v>16</v>
      </c>
      <c r="B11" s="158">
        <v>10783817.93</v>
      </c>
      <c r="C11" s="158">
        <v>19109413.719999999</v>
      </c>
      <c r="D11" s="47" t="s">
        <v>17</v>
      </c>
      <c r="E11" s="158">
        <v>4591411.42</v>
      </c>
      <c r="F11" s="158">
        <v>4883058.4800000004</v>
      </c>
    </row>
    <row r="12" spans="1:6" x14ac:dyDescent="0.25">
      <c r="A12" s="47" t="s">
        <v>18</v>
      </c>
      <c r="B12" s="158">
        <v>0</v>
      </c>
      <c r="C12" s="158">
        <v>0</v>
      </c>
      <c r="D12" s="47" t="s">
        <v>19</v>
      </c>
      <c r="E12" s="158">
        <v>254644.48000000001</v>
      </c>
      <c r="F12" s="158">
        <v>254644.48000000001</v>
      </c>
    </row>
    <row r="13" spans="1:6" x14ac:dyDescent="0.25">
      <c r="A13" s="47" t="s">
        <v>20</v>
      </c>
      <c r="B13" s="158">
        <v>0</v>
      </c>
      <c r="C13" s="158">
        <v>0</v>
      </c>
      <c r="D13" s="47" t="s">
        <v>21</v>
      </c>
      <c r="E13" s="158">
        <v>0</v>
      </c>
      <c r="F13" s="158">
        <v>0</v>
      </c>
    </row>
    <row r="14" spans="1:6" x14ac:dyDescent="0.25">
      <c r="A14" s="47" t="s">
        <v>22</v>
      </c>
      <c r="B14" s="158">
        <v>0</v>
      </c>
      <c r="C14" s="158">
        <v>0</v>
      </c>
      <c r="D14" s="47" t="s">
        <v>23</v>
      </c>
      <c r="E14" s="158">
        <v>0</v>
      </c>
      <c r="F14" s="158">
        <v>0</v>
      </c>
    </row>
    <row r="15" spans="1:6" x14ac:dyDescent="0.25">
      <c r="A15" s="47" t="s">
        <v>24</v>
      </c>
      <c r="B15" s="158">
        <v>0</v>
      </c>
      <c r="C15" s="158">
        <v>0</v>
      </c>
      <c r="D15" s="47" t="s">
        <v>25</v>
      </c>
      <c r="E15" s="158">
        <v>0</v>
      </c>
      <c r="F15" s="158">
        <v>0</v>
      </c>
    </row>
    <row r="16" spans="1:6" x14ac:dyDescent="0.25">
      <c r="A16" s="47" t="s">
        <v>26</v>
      </c>
      <c r="B16" s="158">
        <v>0</v>
      </c>
      <c r="C16" s="158">
        <v>0</v>
      </c>
      <c r="D16" s="47" t="s">
        <v>27</v>
      </c>
      <c r="E16" s="158">
        <v>-4112436.4</v>
      </c>
      <c r="F16" s="158">
        <v>-4108999.9</v>
      </c>
    </row>
    <row r="17" spans="1:6" x14ac:dyDescent="0.25">
      <c r="A17" s="45" t="s">
        <v>28</v>
      </c>
      <c r="B17" s="157">
        <f>SUM(B18:B24)</f>
        <v>6944740.5299999993</v>
      </c>
      <c r="C17" s="157">
        <f>SUM(C18:C24)</f>
        <v>5691196.7899999991</v>
      </c>
      <c r="D17" s="47" t="s">
        <v>29</v>
      </c>
      <c r="E17" s="158">
        <v>0</v>
      </c>
      <c r="F17" s="158">
        <v>0</v>
      </c>
    </row>
    <row r="18" spans="1:6" x14ac:dyDescent="0.25">
      <c r="A18" s="47" t="s">
        <v>30</v>
      </c>
      <c r="B18" s="158">
        <v>0</v>
      </c>
      <c r="C18" s="158">
        <v>0</v>
      </c>
      <c r="D18" s="47" t="s">
        <v>31</v>
      </c>
      <c r="E18" s="158">
        <v>296837.93</v>
      </c>
      <c r="F18" s="158">
        <v>675330.34</v>
      </c>
    </row>
    <row r="19" spans="1:6" x14ac:dyDescent="0.25">
      <c r="A19" s="47" t="s">
        <v>32</v>
      </c>
      <c r="B19" s="158">
        <v>5620939.4199999999</v>
      </c>
      <c r="C19" s="158">
        <v>4391866.5599999996</v>
      </c>
      <c r="D19" s="45" t="s">
        <v>33</v>
      </c>
      <c r="E19" s="157">
        <f>SUM(E20:E22)</f>
        <v>0</v>
      </c>
      <c r="F19" s="157">
        <f>SUM(F20:F22)</f>
        <v>0</v>
      </c>
    </row>
    <row r="20" spans="1:6" x14ac:dyDescent="0.25">
      <c r="A20" s="47" t="s">
        <v>34</v>
      </c>
      <c r="B20" s="158">
        <v>40</v>
      </c>
      <c r="C20" s="158">
        <v>40</v>
      </c>
      <c r="D20" s="47" t="s">
        <v>35</v>
      </c>
      <c r="E20" s="158">
        <v>0</v>
      </c>
      <c r="F20" s="158">
        <v>0</v>
      </c>
    </row>
    <row r="21" spans="1:6" x14ac:dyDescent="0.25">
      <c r="A21" s="47" t="s">
        <v>36</v>
      </c>
      <c r="B21" s="158">
        <v>1653.89</v>
      </c>
      <c r="C21" s="158">
        <v>1653.89</v>
      </c>
      <c r="D21" s="47" t="s">
        <v>37</v>
      </c>
      <c r="E21" s="158">
        <v>0</v>
      </c>
      <c r="F21" s="158">
        <v>0</v>
      </c>
    </row>
    <row r="22" spans="1:6" x14ac:dyDescent="0.25">
      <c r="A22" s="47" t="s">
        <v>38</v>
      </c>
      <c r="B22" s="158">
        <v>17000</v>
      </c>
      <c r="C22" s="158">
        <v>17000</v>
      </c>
      <c r="D22" s="47" t="s">
        <v>39</v>
      </c>
      <c r="E22" s="158">
        <v>0</v>
      </c>
      <c r="F22" s="158">
        <v>0</v>
      </c>
    </row>
    <row r="23" spans="1:6" x14ac:dyDescent="0.25">
      <c r="A23" s="47" t="s">
        <v>40</v>
      </c>
      <c r="B23" s="158">
        <v>0</v>
      </c>
      <c r="C23" s="158">
        <v>0</v>
      </c>
      <c r="D23" s="45" t="s">
        <v>41</v>
      </c>
      <c r="E23" s="157">
        <f>E24+E25</f>
        <v>0</v>
      </c>
      <c r="F23" s="157">
        <f>F24+F25</f>
        <v>0</v>
      </c>
    </row>
    <row r="24" spans="1:6" x14ac:dyDescent="0.25">
      <c r="A24" s="47" t="s">
        <v>42</v>
      </c>
      <c r="B24" s="158">
        <v>1305107.22</v>
      </c>
      <c r="C24" s="158">
        <v>1280636.3400000001</v>
      </c>
      <c r="D24" s="47" t="s">
        <v>43</v>
      </c>
      <c r="E24" s="158">
        <v>0</v>
      </c>
      <c r="F24" s="158">
        <v>0</v>
      </c>
    </row>
    <row r="25" spans="1:6" x14ac:dyDescent="0.25">
      <c r="A25" s="45" t="s">
        <v>44</v>
      </c>
      <c r="B25" s="157">
        <f>SUM(B26:B30)</f>
        <v>247927.71000000002</v>
      </c>
      <c r="C25" s="157">
        <f>SUM(C26:C30)</f>
        <v>928451.1399999999</v>
      </c>
      <c r="D25" s="47" t="s">
        <v>45</v>
      </c>
      <c r="E25" s="158">
        <v>0</v>
      </c>
      <c r="F25" s="158">
        <v>0</v>
      </c>
    </row>
    <row r="26" spans="1:6" x14ac:dyDescent="0.25">
      <c r="A26" s="47" t="s">
        <v>46</v>
      </c>
      <c r="B26" s="158">
        <v>64912.54</v>
      </c>
      <c r="C26" s="158">
        <v>-32.049999999999997</v>
      </c>
      <c r="D26" s="45" t="s">
        <v>47</v>
      </c>
      <c r="E26" s="158">
        <v>0</v>
      </c>
      <c r="F26" s="158">
        <v>0</v>
      </c>
    </row>
    <row r="27" spans="1:6" x14ac:dyDescent="0.25">
      <c r="A27" s="47" t="s">
        <v>48</v>
      </c>
      <c r="B27" s="158">
        <v>0</v>
      </c>
      <c r="C27" s="158">
        <v>0</v>
      </c>
      <c r="D27" s="45" t="s">
        <v>49</v>
      </c>
      <c r="E27" s="157">
        <f>SUM(E28:E30)</f>
        <v>0</v>
      </c>
      <c r="F27" s="157">
        <f>SUM(F28:F30)</f>
        <v>0</v>
      </c>
    </row>
    <row r="28" spans="1:6" x14ac:dyDescent="0.25">
      <c r="A28" s="47" t="s">
        <v>50</v>
      </c>
      <c r="B28" s="158">
        <v>565</v>
      </c>
      <c r="C28" s="158">
        <v>565</v>
      </c>
      <c r="D28" s="47" t="s">
        <v>51</v>
      </c>
      <c r="E28" s="158">
        <v>0</v>
      </c>
      <c r="F28" s="158">
        <v>0</v>
      </c>
    </row>
    <row r="29" spans="1:6" x14ac:dyDescent="0.25">
      <c r="A29" s="47" t="s">
        <v>52</v>
      </c>
      <c r="B29" s="158">
        <v>182450.17</v>
      </c>
      <c r="C29" s="158">
        <v>927918.19</v>
      </c>
      <c r="D29" s="47" t="s">
        <v>53</v>
      </c>
      <c r="E29" s="158">
        <v>0</v>
      </c>
      <c r="F29" s="158">
        <v>0</v>
      </c>
    </row>
    <row r="30" spans="1:6" x14ac:dyDescent="0.25">
      <c r="A30" s="47" t="s">
        <v>54</v>
      </c>
      <c r="B30" s="158">
        <v>0</v>
      </c>
      <c r="C30" s="158">
        <v>0</v>
      </c>
      <c r="D30" s="47" t="s">
        <v>55</v>
      </c>
      <c r="E30" s="158">
        <v>0</v>
      </c>
      <c r="F30" s="158">
        <v>0</v>
      </c>
    </row>
    <row r="31" spans="1:6" x14ac:dyDescent="0.25">
      <c r="A31" s="45" t="s">
        <v>56</v>
      </c>
      <c r="B31" s="157">
        <f>SUM(B32:B36)</f>
        <v>0</v>
      </c>
      <c r="C31" s="157">
        <f>SUM(C32:C36)</f>
        <v>0</v>
      </c>
      <c r="D31" s="45" t="s">
        <v>57</v>
      </c>
      <c r="E31" s="157">
        <f>SUM(E32:E37)</f>
        <v>0</v>
      </c>
      <c r="F31" s="157">
        <f>SUM(F32:F37)</f>
        <v>0</v>
      </c>
    </row>
    <row r="32" spans="1:6" x14ac:dyDescent="0.25">
      <c r="A32" s="47" t="s">
        <v>58</v>
      </c>
      <c r="B32" s="158">
        <v>0</v>
      </c>
      <c r="C32" s="158">
        <v>0</v>
      </c>
      <c r="D32" s="47" t="s">
        <v>59</v>
      </c>
      <c r="E32" s="157">
        <v>0</v>
      </c>
      <c r="F32" s="157">
        <v>0</v>
      </c>
    </row>
    <row r="33" spans="1:6" ht="14.45" customHeight="1" x14ac:dyDescent="0.25">
      <c r="A33" s="47" t="s">
        <v>60</v>
      </c>
      <c r="B33" s="158">
        <v>0</v>
      </c>
      <c r="C33" s="158">
        <v>0</v>
      </c>
      <c r="D33" s="47" t="s">
        <v>61</v>
      </c>
      <c r="E33" s="158">
        <v>0</v>
      </c>
      <c r="F33" s="158">
        <v>0</v>
      </c>
    </row>
    <row r="34" spans="1:6" ht="14.45" customHeight="1" x14ac:dyDescent="0.25">
      <c r="A34" s="47" t="s">
        <v>62</v>
      </c>
      <c r="B34" s="158">
        <v>0</v>
      </c>
      <c r="C34" s="158">
        <v>0</v>
      </c>
      <c r="D34" s="47" t="s">
        <v>63</v>
      </c>
      <c r="E34" s="158">
        <v>0</v>
      </c>
      <c r="F34" s="158">
        <v>0</v>
      </c>
    </row>
    <row r="35" spans="1:6" ht="14.45" customHeight="1" x14ac:dyDescent="0.25">
      <c r="A35" s="47" t="s">
        <v>64</v>
      </c>
      <c r="B35" s="158">
        <v>0</v>
      </c>
      <c r="C35" s="158">
        <v>0</v>
      </c>
      <c r="D35" s="47" t="s">
        <v>65</v>
      </c>
      <c r="E35" s="158">
        <v>0</v>
      </c>
      <c r="F35" s="158">
        <v>0</v>
      </c>
    </row>
    <row r="36" spans="1:6" ht="14.45" customHeight="1" x14ac:dyDescent="0.25">
      <c r="A36" s="47" t="s">
        <v>66</v>
      </c>
      <c r="B36" s="158">
        <v>0</v>
      </c>
      <c r="C36" s="158">
        <v>0</v>
      </c>
      <c r="D36" s="47" t="s">
        <v>67</v>
      </c>
      <c r="E36" s="158">
        <v>0</v>
      </c>
      <c r="F36" s="158">
        <v>0</v>
      </c>
    </row>
    <row r="37" spans="1:6" ht="14.45" customHeight="1" x14ac:dyDescent="0.25">
      <c r="A37" s="45" t="s">
        <v>68</v>
      </c>
      <c r="B37" s="158">
        <v>2834516.17</v>
      </c>
      <c r="C37" s="158">
        <v>1913073.33</v>
      </c>
      <c r="D37" s="47" t="s">
        <v>69</v>
      </c>
      <c r="E37" s="158">
        <v>0</v>
      </c>
      <c r="F37" s="158">
        <v>0</v>
      </c>
    </row>
    <row r="38" spans="1:6" x14ac:dyDescent="0.25">
      <c r="A38" s="45" t="s">
        <v>70</v>
      </c>
      <c r="B38" s="157">
        <f>SUM(B39:B40)</f>
        <v>0</v>
      </c>
      <c r="C38" s="157">
        <f>SUM(C39:C40)</f>
        <v>0</v>
      </c>
      <c r="D38" s="45" t="s">
        <v>71</v>
      </c>
      <c r="E38" s="157">
        <f>SUM(E39:E41)</f>
        <v>0</v>
      </c>
      <c r="F38" s="157">
        <f>SUM(F39:F41)</f>
        <v>0</v>
      </c>
    </row>
    <row r="39" spans="1:6" x14ac:dyDescent="0.25">
      <c r="A39" s="47" t="s">
        <v>72</v>
      </c>
      <c r="B39" s="158">
        <v>0</v>
      </c>
      <c r="C39" s="158">
        <v>0</v>
      </c>
      <c r="D39" s="47" t="s">
        <v>73</v>
      </c>
      <c r="E39" s="158">
        <v>0</v>
      </c>
      <c r="F39" s="158">
        <v>0</v>
      </c>
    </row>
    <row r="40" spans="1:6" x14ac:dyDescent="0.25">
      <c r="A40" s="47" t="s">
        <v>74</v>
      </c>
      <c r="B40" s="158">
        <v>0</v>
      </c>
      <c r="C40" s="158">
        <v>0</v>
      </c>
      <c r="D40" s="47" t="s">
        <v>75</v>
      </c>
      <c r="E40" s="158">
        <v>0</v>
      </c>
      <c r="F40" s="158">
        <v>0</v>
      </c>
    </row>
    <row r="41" spans="1:6" x14ac:dyDescent="0.25">
      <c r="A41" s="45" t="s">
        <v>76</v>
      </c>
      <c r="B41" s="157">
        <f>SUM(B42:B45)</f>
        <v>0</v>
      </c>
      <c r="C41" s="157">
        <f>SUM(C42:C45)</f>
        <v>0</v>
      </c>
      <c r="D41" s="47" t="s">
        <v>77</v>
      </c>
      <c r="E41" s="158">
        <v>0</v>
      </c>
      <c r="F41" s="158">
        <v>0</v>
      </c>
    </row>
    <row r="42" spans="1:6" x14ac:dyDescent="0.25">
      <c r="A42" s="47" t="s">
        <v>78</v>
      </c>
      <c r="B42" s="158">
        <v>0</v>
      </c>
      <c r="C42" s="158">
        <v>0</v>
      </c>
      <c r="D42" s="45" t="s">
        <v>79</v>
      </c>
      <c r="E42" s="157">
        <f>SUM(E43:E45)</f>
        <v>-0.68</v>
      </c>
      <c r="F42" s="157">
        <f>SUM(F43:F45)</f>
        <v>-0.68</v>
      </c>
    </row>
    <row r="43" spans="1:6" x14ac:dyDescent="0.25">
      <c r="A43" s="47" t="s">
        <v>80</v>
      </c>
      <c r="B43" s="158">
        <v>0</v>
      </c>
      <c r="C43" s="158">
        <v>0</v>
      </c>
      <c r="D43" s="47" t="s">
        <v>81</v>
      </c>
      <c r="E43" s="158">
        <v>-0.68</v>
      </c>
      <c r="F43" s="158">
        <v>-0.68</v>
      </c>
    </row>
    <row r="44" spans="1:6" x14ac:dyDescent="0.25">
      <c r="A44" s="47" t="s">
        <v>82</v>
      </c>
      <c r="B44" s="158">
        <v>0</v>
      </c>
      <c r="C44" s="158">
        <v>0</v>
      </c>
      <c r="D44" s="47" t="s">
        <v>83</v>
      </c>
      <c r="E44" s="158">
        <v>0</v>
      </c>
      <c r="F44" s="158">
        <v>0</v>
      </c>
    </row>
    <row r="45" spans="1:6" x14ac:dyDescent="0.25">
      <c r="A45" s="47" t="s">
        <v>84</v>
      </c>
      <c r="B45" s="158">
        <v>0</v>
      </c>
      <c r="C45" s="158">
        <v>0</v>
      </c>
      <c r="D45" s="47" t="s">
        <v>85</v>
      </c>
      <c r="E45" s="158">
        <v>0</v>
      </c>
      <c r="F45" s="158">
        <v>0</v>
      </c>
    </row>
    <row r="46" spans="1:6" x14ac:dyDescent="0.25">
      <c r="A46" s="44"/>
      <c r="B46" s="159"/>
      <c r="C46" s="159"/>
      <c r="D46" s="44"/>
      <c r="E46" s="159"/>
      <c r="F46" s="159"/>
    </row>
    <row r="47" spans="1:6" x14ac:dyDescent="0.25">
      <c r="A47" s="3" t="s">
        <v>86</v>
      </c>
      <c r="B47" s="188">
        <f>B9+B17+B25+B31+B37+B38+B41</f>
        <v>20875502.340000004</v>
      </c>
      <c r="C47" s="188">
        <f>C9+C17+C25+C31+C37+C38+C41</f>
        <v>27706634.979999997</v>
      </c>
      <c r="D47" s="2" t="s">
        <v>87</v>
      </c>
      <c r="E47" s="188">
        <f>E9+E19+E23+E26+E27+E31+E38+E42</f>
        <v>1515629.06</v>
      </c>
      <c r="F47" s="188">
        <f>F9+F19+F23+F26+F27+F31+F38+F42</f>
        <v>2189204.9000000004</v>
      </c>
    </row>
    <row r="48" spans="1:6" x14ac:dyDescent="0.25">
      <c r="A48" s="44"/>
      <c r="B48" s="159"/>
      <c r="C48" s="159"/>
      <c r="D48" s="44"/>
      <c r="E48" s="159"/>
      <c r="F48" s="159"/>
    </row>
    <row r="49" spans="1:6" x14ac:dyDescent="0.25">
      <c r="A49" s="2" t="s">
        <v>88</v>
      </c>
      <c r="B49" s="159"/>
      <c r="C49" s="159"/>
      <c r="D49" s="2" t="s">
        <v>89</v>
      </c>
      <c r="E49" s="159"/>
      <c r="F49" s="159"/>
    </row>
    <row r="50" spans="1:6" x14ac:dyDescent="0.25">
      <c r="A50" s="45" t="s">
        <v>90</v>
      </c>
      <c r="B50" s="158">
        <v>0</v>
      </c>
      <c r="C50" s="158">
        <v>0</v>
      </c>
      <c r="D50" s="45" t="s">
        <v>91</v>
      </c>
      <c r="E50" s="158">
        <v>0</v>
      </c>
      <c r="F50" s="158">
        <v>0</v>
      </c>
    </row>
    <row r="51" spans="1:6" x14ac:dyDescent="0.25">
      <c r="A51" s="45" t="s">
        <v>92</v>
      </c>
      <c r="B51" s="158">
        <v>0</v>
      </c>
      <c r="C51" s="158">
        <v>0</v>
      </c>
      <c r="D51" s="45" t="s">
        <v>93</v>
      </c>
      <c r="E51" s="158">
        <v>0</v>
      </c>
      <c r="F51" s="158">
        <v>0</v>
      </c>
    </row>
    <row r="52" spans="1:6" x14ac:dyDescent="0.25">
      <c r="A52" s="45" t="s">
        <v>94</v>
      </c>
      <c r="B52" s="158">
        <v>193850016.81</v>
      </c>
      <c r="C52" s="158">
        <v>189969657.13999999</v>
      </c>
      <c r="D52" s="45" t="s">
        <v>95</v>
      </c>
      <c r="E52" s="158">
        <v>0</v>
      </c>
      <c r="F52" s="158">
        <v>0</v>
      </c>
    </row>
    <row r="53" spans="1:6" x14ac:dyDescent="0.25">
      <c r="A53" s="45" t="s">
        <v>96</v>
      </c>
      <c r="B53" s="158">
        <v>31219822.789999999</v>
      </c>
      <c r="C53" s="158">
        <v>30315891.190000001</v>
      </c>
      <c r="D53" s="45" t="s">
        <v>97</v>
      </c>
      <c r="E53" s="158">
        <v>0</v>
      </c>
      <c r="F53" s="158">
        <v>0</v>
      </c>
    </row>
    <row r="54" spans="1:6" x14ac:dyDescent="0.25">
      <c r="A54" s="45" t="s">
        <v>98</v>
      </c>
      <c r="B54" s="158">
        <v>8355196.3399999999</v>
      </c>
      <c r="C54" s="158">
        <v>8202907.3399999999</v>
      </c>
      <c r="D54" s="45" t="s">
        <v>99</v>
      </c>
      <c r="E54" s="158">
        <v>0</v>
      </c>
      <c r="F54" s="158">
        <v>0</v>
      </c>
    </row>
    <row r="55" spans="1:6" x14ac:dyDescent="0.25">
      <c r="A55" s="45" t="s">
        <v>100</v>
      </c>
      <c r="B55" s="158">
        <v>-51729394.200000003</v>
      </c>
      <c r="C55" s="158">
        <v>-51729394.200000003</v>
      </c>
      <c r="D55" s="49" t="s">
        <v>101</v>
      </c>
      <c r="E55" s="158">
        <v>0</v>
      </c>
      <c r="F55" s="158">
        <v>0</v>
      </c>
    </row>
    <row r="56" spans="1:6" x14ac:dyDescent="0.25">
      <c r="A56" s="45" t="s">
        <v>102</v>
      </c>
      <c r="B56" s="158">
        <v>478309.76</v>
      </c>
      <c r="C56" s="158">
        <v>626158.56000000006</v>
      </c>
      <c r="D56" s="44"/>
      <c r="E56" s="159"/>
      <c r="F56" s="159"/>
    </row>
    <row r="57" spans="1:6" x14ac:dyDescent="0.25">
      <c r="A57" s="45" t="s">
        <v>103</v>
      </c>
      <c r="B57" s="158">
        <v>0</v>
      </c>
      <c r="C57" s="158">
        <v>0</v>
      </c>
      <c r="D57" s="2" t="s">
        <v>104</v>
      </c>
      <c r="E57" s="160">
        <f>SUM(E50:E55)</f>
        <v>0</v>
      </c>
      <c r="F57" s="160">
        <f>SUM(F50:F55)</f>
        <v>0</v>
      </c>
    </row>
    <row r="58" spans="1:6" x14ac:dyDescent="0.25">
      <c r="A58" s="45" t="s">
        <v>105</v>
      </c>
      <c r="B58" s="158">
        <v>0</v>
      </c>
      <c r="C58" s="158">
        <v>0</v>
      </c>
      <c r="D58" s="44"/>
      <c r="E58" s="159"/>
      <c r="F58" s="159"/>
    </row>
    <row r="59" spans="1:6" x14ac:dyDescent="0.25">
      <c r="A59" s="44"/>
      <c r="B59" s="159"/>
      <c r="C59" s="159"/>
      <c r="D59" s="2" t="s">
        <v>106</v>
      </c>
      <c r="E59" s="160">
        <f>E47+E57</f>
        <v>1515629.06</v>
      </c>
      <c r="F59" s="160">
        <f>F47+F57</f>
        <v>2189204.9000000004</v>
      </c>
    </row>
    <row r="60" spans="1:6" x14ac:dyDescent="0.25">
      <c r="A60" s="3" t="s">
        <v>107</v>
      </c>
      <c r="B60" s="160">
        <f>SUM(B50:B58)</f>
        <v>182173951.5</v>
      </c>
      <c r="C60" s="160">
        <f>SUM(C50:C58)</f>
        <v>177385220.02999997</v>
      </c>
      <c r="D60" s="44"/>
      <c r="E60" s="159"/>
      <c r="F60" s="159"/>
    </row>
    <row r="61" spans="1:6" x14ac:dyDescent="0.25">
      <c r="A61" s="44"/>
      <c r="B61" s="159"/>
      <c r="C61" s="159"/>
      <c r="D61" s="50" t="s">
        <v>108</v>
      </c>
      <c r="E61" s="159"/>
      <c r="F61" s="159"/>
    </row>
    <row r="62" spans="1:6" x14ac:dyDescent="0.25">
      <c r="A62" s="3" t="s">
        <v>109</v>
      </c>
      <c r="B62" s="160">
        <f>SUM(B47+B60)</f>
        <v>203049453.84</v>
      </c>
      <c r="C62" s="160">
        <f>SUM(C47+C60)</f>
        <v>205091855.00999996</v>
      </c>
      <c r="D62" s="44"/>
      <c r="E62" s="159"/>
      <c r="F62" s="159"/>
    </row>
    <row r="63" spans="1:6" x14ac:dyDescent="0.25">
      <c r="A63" s="44"/>
      <c r="B63" s="44"/>
      <c r="C63" s="44"/>
      <c r="D63" s="51" t="s">
        <v>110</v>
      </c>
      <c r="E63" s="157">
        <f>SUM(E64:E66)</f>
        <v>113065968.13</v>
      </c>
      <c r="F63" s="157">
        <f>SUM(F64:F66)</f>
        <v>113065968.13</v>
      </c>
    </row>
    <row r="64" spans="1:6" x14ac:dyDescent="0.25">
      <c r="A64" s="44"/>
      <c r="B64" s="44"/>
      <c r="C64" s="44"/>
      <c r="D64" s="45" t="s">
        <v>111</v>
      </c>
      <c r="E64" s="158">
        <v>113065968.13</v>
      </c>
      <c r="F64" s="158">
        <v>113065968.13</v>
      </c>
    </row>
    <row r="65" spans="1:6" x14ac:dyDescent="0.25">
      <c r="A65" s="44"/>
      <c r="B65" s="44"/>
      <c r="C65" s="44"/>
      <c r="D65" s="49" t="s">
        <v>112</v>
      </c>
      <c r="E65" s="158">
        <v>0</v>
      </c>
      <c r="F65" s="158">
        <v>0</v>
      </c>
    </row>
    <row r="66" spans="1:6" x14ac:dyDescent="0.25">
      <c r="A66" s="44"/>
      <c r="B66" s="44"/>
      <c r="C66" s="44"/>
      <c r="D66" s="45" t="s">
        <v>113</v>
      </c>
      <c r="E66" s="158">
        <v>0</v>
      </c>
      <c r="F66" s="158">
        <v>0</v>
      </c>
    </row>
    <row r="67" spans="1:6" x14ac:dyDescent="0.25">
      <c r="A67" s="44"/>
      <c r="B67" s="44"/>
      <c r="C67" s="44"/>
      <c r="D67" s="44"/>
      <c r="E67" s="159"/>
      <c r="F67" s="159"/>
    </row>
    <row r="68" spans="1:6" x14ac:dyDescent="0.25">
      <c r="A68" s="44"/>
      <c r="B68" s="44"/>
      <c r="C68" s="44"/>
      <c r="D68" s="51" t="s">
        <v>114</v>
      </c>
      <c r="E68" s="157">
        <f>SUM(E69:E73)</f>
        <v>88467856.650000006</v>
      </c>
      <c r="F68" s="157">
        <f>SUM(F69:F73)</f>
        <v>89836681.979999989</v>
      </c>
    </row>
    <row r="69" spans="1:6" x14ac:dyDescent="0.25">
      <c r="A69" s="52"/>
      <c r="B69" s="44"/>
      <c r="C69" s="44"/>
      <c r="D69" s="45" t="s">
        <v>115</v>
      </c>
      <c r="E69" s="158">
        <v>-1368825.33</v>
      </c>
      <c r="F69" s="158">
        <v>-24557744.84</v>
      </c>
    </row>
    <row r="70" spans="1:6" x14ac:dyDescent="0.25">
      <c r="A70" s="52"/>
      <c r="B70" s="44"/>
      <c r="C70" s="44"/>
      <c r="D70" s="45" t="s">
        <v>116</v>
      </c>
      <c r="E70" s="158">
        <f>157698409.52-67861727.54</f>
        <v>89836681.980000004</v>
      </c>
      <c r="F70" s="158">
        <v>114394426.81999999</v>
      </c>
    </row>
    <row r="71" spans="1:6" x14ac:dyDescent="0.25">
      <c r="A71" s="52"/>
      <c r="B71" s="44"/>
      <c r="C71" s="44"/>
      <c r="D71" s="45" t="s">
        <v>117</v>
      </c>
      <c r="E71" s="158">
        <v>0</v>
      </c>
      <c r="F71" s="158">
        <v>0</v>
      </c>
    </row>
    <row r="72" spans="1:6" x14ac:dyDescent="0.25">
      <c r="A72" s="52"/>
      <c r="B72" s="44"/>
      <c r="C72" s="44"/>
      <c r="D72" s="45" t="s">
        <v>118</v>
      </c>
      <c r="E72" s="158">
        <v>0</v>
      </c>
      <c r="F72" s="158">
        <v>0</v>
      </c>
    </row>
    <row r="73" spans="1:6" x14ac:dyDescent="0.25">
      <c r="A73" s="52"/>
      <c r="B73" s="44"/>
      <c r="C73" s="44"/>
      <c r="D73" s="45" t="s">
        <v>119</v>
      </c>
      <c r="E73" s="158">
        <v>0</v>
      </c>
      <c r="F73" s="158">
        <v>0</v>
      </c>
    </row>
    <row r="74" spans="1:6" x14ac:dyDescent="0.25">
      <c r="A74" s="52"/>
      <c r="B74" s="44"/>
      <c r="C74" s="44"/>
      <c r="D74" s="44"/>
      <c r="E74" s="159"/>
      <c r="F74" s="159"/>
    </row>
    <row r="75" spans="1:6" x14ac:dyDescent="0.25">
      <c r="A75" s="52"/>
      <c r="B75" s="44"/>
      <c r="C75" s="44"/>
      <c r="D75" s="51" t="s">
        <v>120</v>
      </c>
      <c r="E75" s="157">
        <f>E76+E77</f>
        <v>0</v>
      </c>
      <c r="F75" s="157">
        <f>F76+F77</f>
        <v>0</v>
      </c>
    </row>
    <row r="76" spans="1:6" x14ac:dyDescent="0.25">
      <c r="A76" s="52"/>
      <c r="B76" s="44"/>
      <c r="C76" s="44"/>
      <c r="D76" s="45" t="s">
        <v>121</v>
      </c>
      <c r="E76" s="158">
        <v>0</v>
      </c>
      <c r="F76" s="158">
        <v>0</v>
      </c>
    </row>
    <row r="77" spans="1:6" x14ac:dyDescent="0.25">
      <c r="A77" s="52"/>
      <c r="B77" s="44"/>
      <c r="C77" s="44"/>
      <c r="D77" s="45" t="s">
        <v>122</v>
      </c>
      <c r="E77" s="158">
        <v>0</v>
      </c>
      <c r="F77" s="158">
        <v>0</v>
      </c>
    </row>
    <row r="78" spans="1:6" x14ac:dyDescent="0.25">
      <c r="A78" s="52"/>
      <c r="B78" s="44"/>
      <c r="C78" s="44"/>
      <c r="D78" s="44"/>
      <c r="E78" s="159"/>
      <c r="F78" s="159"/>
    </row>
    <row r="79" spans="1:6" x14ac:dyDescent="0.25">
      <c r="A79" s="52"/>
      <c r="B79" s="44"/>
      <c r="C79" s="44"/>
      <c r="D79" s="2" t="s">
        <v>123</v>
      </c>
      <c r="E79" s="160">
        <f>E63+E68+E75</f>
        <v>201533824.78</v>
      </c>
      <c r="F79" s="160">
        <f>F63+F68+F75</f>
        <v>202902650.10999998</v>
      </c>
    </row>
    <row r="80" spans="1:6" x14ac:dyDescent="0.25">
      <c r="A80" s="52"/>
      <c r="B80" s="44"/>
      <c r="C80" s="44"/>
      <c r="D80" s="44"/>
      <c r="E80" s="159"/>
      <c r="F80" s="159"/>
    </row>
    <row r="81" spans="1:6" x14ac:dyDescent="0.25">
      <c r="A81" s="52"/>
      <c r="B81" s="44"/>
      <c r="C81" s="44"/>
      <c r="D81" s="2" t="s">
        <v>124</v>
      </c>
      <c r="E81" s="160">
        <f>E59+E79</f>
        <v>203049453.84</v>
      </c>
      <c r="F81" s="160">
        <f>F59+F79</f>
        <v>205091855.00999999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9" zoomScaleNormal="100" workbookViewId="0">
      <selection activeCell="A46" sqref="A4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9" t="s">
        <v>125</v>
      </c>
      <c r="B1" s="190"/>
      <c r="C1" s="190"/>
      <c r="D1" s="190"/>
      <c r="E1" s="190"/>
      <c r="F1" s="190"/>
      <c r="G1" s="190"/>
      <c r="H1" s="191"/>
    </row>
    <row r="2" spans="1:8" x14ac:dyDescent="0.25">
      <c r="A2" s="107" t="str">
        <f>'Formato 1'!A2</f>
        <v>JUNTA MUNICIPAL DE AGUA POTABLE Y ALCANTARILLADO DE CORTAZAR GTO.</v>
      </c>
      <c r="B2" s="108"/>
      <c r="C2" s="108"/>
      <c r="D2" s="108"/>
      <c r="E2" s="108"/>
      <c r="F2" s="108"/>
      <c r="G2" s="108"/>
      <c r="H2" s="109"/>
    </row>
    <row r="3" spans="1:8" ht="15" customHeight="1" x14ac:dyDescent="0.25">
      <c r="A3" s="110" t="s">
        <v>126</v>
      </c>
      <c r="B3" s="111"/>
      <c r="C3" s="111"/>
      <c r="D3" s="111"/>
      <c r="E3" s="111"/>
      <c r="F3" s="111"/>
      <c r="G3" s="111"/>
      <c r="H3" s="112"/>
    </row>
    <row r="4" spans="1:8" ht="15" customHeight="1" x14ac:dyDescent="0.25">
      <c r="A4" s="110" t="str">
        <f>'Formato 1'!A4</f>
        <v>Al 31 de Diciembre de 2024 y al 31 de Marzo de 2025 (b)</v>
      </c>
      <c r="B4" s="111"/>
      <c r="C4" s="111"/>
      <c r="D4" s="111"/>
      <c r="E4" s="111"/>
      <c r="F4" s="111"/>
      <c r="G4" s="111"/>
      <c r="H4" s="112"/>
    </row>
    <row r="5" spans="1:8" x14ac:dyDescent="0.25">
      <c r="A5" s="113" t="s">
        <v>3</v>
      </c>
      <c r="B5" s="114"/>
      <c r="C5" s="114"/>
      <c r="D5" s="114"/>
      <c r="E5" s="114"/>
      <c r="F5" s="114"/>
      <c r="G5" s="114"/>
      <c r="H5" s="115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99"/>
      <c r="B7" s="100"/>
      <c r="C7" s="100"/>
      <c r="D7" s="100"/>
      <c r="E7" s="100"/>
      <c r="F7" s="100"/>
      <c r="G7" s="100"/>
      <c r="H7" s="100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1" t="s">
        <v>136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2" t="s">
        <v>137</v>
      </c>
      <c r="B10" s="103">
        <v>0</v>
      </c>
      <c r="C10" s="46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</row>
    <row r="11" spans="1:8" x14ac:dyDescent="0.25">
      <c r="A11" s="102" t="s">
        <v>138</v>
      </c>
      <c r="B11" s="103">
        <v>0</v>
      </c>
      <c r="C11" s="46">
        <v>0</v>
      </c>
      <c r="D11" s="103">
        <v>0</v>
      </c>
      <c r="E11" s="103">
        <v>0</v>
      </c>
      <c r="F11" s="103">
        <v>0</v>
      </c>
      <c r="G11" s="46">
        <v>0</v>
      </c>
      <c r="H11" s="46">
        <v>0</v>
      </c>
    </row>
    <row r="12" spans="1:8" ht="16.5" customHeight="1" x14ac:dyDescent="0.25">
      <c r="A12" s="102" t="s">
        <v>139</v>
      </c>
      <c r="B12" s="103">
        <v>0</v>
      </c>
      <c r="C12" s="46">
        <v>0</v>
      </c>
      <c r="D12" s="103">
        <v>0</v>
      </c>
      <c r="E12" s="103">
        <v>0</v>
      </c>
      <c r="F12" s="103">
        <v>0</v>
      </c>
      <c r="G12" s="46">
        <v>0</v>
      </c>
      <c r="H12" s="46">
        <v>0</v>
      </c>
    </row>
    <row r="13" spans="1:8" x14ac:dyDescent="0.25">
      <c r="A13" s="101" t="s">
        <v>140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2" t="s">
        <v>141</v>
      </c>
      <c r="B14" s="103">
        <v>0</v>
      </c>
      <c r="C14" s="46">
        <v>0</v>
      </c>
      <c r="D14" s="103">
        <v>0</v>
      </c>
      <c r="E14" s="103">
        <v>0</v>
      </c>
      <c r="F14" s="103">
        <v>0</v>
      </c>
      <c r="G14" s="46">
        <v>0</v>
      </c>
      <c r="H14" s="46">
        <v>0</v>
      </c>
    </row>
    <row r="15" spans="1:8" ht="15" customHeight="1" x14ac:dyDescent="0.25">
      <c r="A15" s="102" t="s">
        <v>142</v>
      </c>
      <c r="B15" s="103">
        <v>0</v>
      </c>
      <c r="C15" s="46">
        <v>0</v>
      </c>
      <c r="D15" s="103">
        <v>0</v>
      </c>
      <c r="E15" s="103">
        <v>0</v>
      </c>
      <c r="F15" s="103">
        <v>0</v>
      </c>
      <c r="G15" s="46">
        <v>0</v>
      </c>
      <c r="H15" s="46">
        <v>0</v>
      </c>
    </row>
    <row r="16" spans="1:8" x14ac:dyDescent="0.25">
      <c r="A16" s="102" t="s">
        <v>143</v>
      </c>
      <c r="B16" s="103">
        <v>0</v>
      </c>
      <c r="C16" s="46">
        <v>0</v>
      </c>
      <c r="D16" s="103">
        <v>0</v>
      </c>
      <c r="E16" s="103">
        <v>0</v>
      </c>
      <c r="F16" s="103">
        <v>0</v>
      </c>
      <c r="G16" s="46">
        <v>0</v>
      </c>
      <c r="H16" s="46">
        <v>0</v>
      </c>
    </row>
    <row r="17" spans="1:8" x14ac:dyDescent="0.25">
      <c r="A17" s="104"/>
      <c r="B17" s="89"/>
      <c r="C17" s="89"/>
      <c r="D17" s="89"/>
      <c r="E17" s="89"/>
      <c r="F17" s="89"/>
      <c r="G17" s="89"/>
      <c r="H17" s="89"/>
    </row>
    <row r="18" spans="1:8" x14ac:dyDescent="0.25">
      <c r="A18" s="8" t="s">
        <v>144</v>
      </c>
      <c r="B18" s="161">
        <v>2189204.9</v>
      </c>
      <c r="C18" s="162"/>
      <c r="D18" s="162"/>
      <c r="E18" s="162"/>
      <c r="F18" s="161">
        <v>1515629.06</v>
      </c>
      <c r="G18" s="105"/>
      <c r="H18" s="105"/>
    </row>
    <row r="19" spans="1:8" ht="16.5" customHeight="1" x14ac:dyDescent="0.25">
      <c r="A19" s="104"/>
      <c r="B19" s="89"/>
      <c r="C19" s="89"/>
      <c r="D19" s="89"/>
      <c r="E19" s="89"/>
      <c r="F19" s="89"/>
      <c r="G19" s="89"/>
      <c r="H19" s="89"/>
    </row>
    <row r="20" spans="1:8" ht="14.45" customHeight="1" x14ac:dyDescent="0.25">
      <c r="A20" s="8" t="s">
        <v>145</v>
      </c>
      <c r="B20" s="4">
        <f t="shared" ref="B20:H20" si="3">B8+B18</f>
        <v>2189204.9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1515629.06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4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6" t="s">
        <v>147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6" t="s">
        <v>148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6" t="s">
        <v>149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6" t="s">
        <v>151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6" t="s">
        <v>152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6" t="s">
        <v>153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154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92" t="s">
        <v>155</v>
      </c>
      <c r="B33" s="192"/>
      <c r="C33" s="192"/>
      <c r="D33" s="192"/>
      <c r="E33" s="192"/>
      <c r="F33" s="192"/>
      <c r="G33" s="192"/>
      <c r="H33" s="192"/>
    </row>
    <row r="34" spans="1:8" ht="14.45" customHeight="1" x14ac:dyDescent="0.25">
      <c r="A34" s="192"/>
      <c r="B34" s="192"/>
      <c r="C34" s="192"/>
      <c r="D34" s="192"/>
      <c r="E34" s="192"/>
      <c r="F34" s="192"/>
      <c r="G34" s="192"/>
      <c r="H34" s="192"/>
    </row>
    <row r="35" spans="1:8" ht="14.45" customHeight="1" x14ac:dyDescent="0.25">
      <c r="A35" s="192"/>
      <c r="B35" s="192"/>
      <c r="C35" s="192"/>
      <c r="D35" s="192"/>
      <c r="E35" s="192"/>
      <c r="F35" s="192"/>
      <c r="G35" s="192"/>
      <c r="H35" s="192"/>
    </row>
    <row r="36" spans="1:8" ht="14.45" customHeight="1" x14ac:dyDescent="0.25">
      <c r="A36" s="192"/>
      <c r="B36" s="192"/>
      <c r="C36" s="192"/>
      <c r="D36" s="192"/>
      <c r="E36" s="192"/>
      <c r="F36" s="192"/>
      <c r="G36" s="192"/>
      <c r="H36" s="192"/>
    </row>
    <row r="37" spans="1:8" ht="14.45" customHeight="1" x14ac:dyDescent="0.25">
      <c r="A37" s="192"/>
      <c r="B37" s="192"/>
      <c r="C37" s="192"/>
      <c r="D37" s="192"/>
      <c r="E37" s="192"/>
      <c r="F37" s="192"/>
      <c r="G37" s="192"/>
      <c r="H37" s="192"/>
    </row>
    <row r="38" spans="1:8" x14ac:dyDescent="0.25">
      <c r="A38" s="60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6" t="s">
        <v>163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6" t="s">
        <v>164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6" t="s">
        <v>165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154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27" zoomScaleNormal="100" workbookViewId="0">
      <selection activeCell="A3" sqref="A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9" t="s">
        <v>166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x14ac:dyDescent="0.25">
      <c r="A2" s="107" t="str">
        <f>'Formato 1'!A2</f>
        <v>JUNTA MUNICIPAL DE AGUA POTABLE Y ALCANTARILLADO DE CORTAZAR GTO.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x14ac:dyDescent="0.25">
      <c r="A3" s="110" t="s">
        <v>167</v>
      </c>
      <c r="B3" s="111"/>
      <c r="C3" s="111"/>
      <c r="D3" s="111"/>
      <c r="E3" s="111"/>
      <c r="F3" s="111"/>
      <c r="G3" s="111"/>
      <c r="H3" s="111"/>
      <c r="I3" s="111"/>
      <c r="J3" s="111"/>
      <c r="K3" s="112"/>
    </row>
    <row r="4" spans="1:11" x14ac:dyDescent="0.25">
      <c r="A4" s="110" t="s">
        <v>168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x14ac:dyDescent="0.25">
      <c r="A5" s="110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2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180</v>
      </c>
      <c r="B8" s="96"/>
      <c r="C8" s="96"/>
      <c r="D8" s="96"/>
      <c r="E8" s="4">
        <f>SUM(E9:E12)</f>
        <v>0</v>
      </c>
      <c r="F8" s="96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7" t="s">
        <v>181</v>
      </c>
      <c r="B9" s="98"/>
      <c r="C9" s="98"/>
      <c r="D9" s="98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7" t="s">
        <v>182</v>
      </c>
      <c r="B10" s="98"/>
      <c r="C10" s="98"/>
      <c r="D10" s="98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7" t="s">
        <v>183</v>
      </c>
      <c r="B11" s="98"/>
      <c r="C11" s="98"/>
      <c r="D11" s="98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7" t="s">
        <v>184</v>
      </c>
      <c r="B12" s="98"/>
      <c r="C12" s="98"/>
      <c r="D12" s="98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7" t="s">
        <v>154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185</v>
      </c>
      <c r="B14" s="96"/>
      <c r="C14" s="96"/>
      <c r="D14" s="96"/>
      <c r="E14" s="4">
        <f>SUM(E15:E18)</f>
        <v>0</v>
      </c>
      <c r="F14" s="96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7" t="s">
        <v>186</v>
      </c>
      <c r="B15" s="98"/>
      <c r="C15" s="98"/>
      <c r="D15" s="98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7" t="s">
        <v>187</v>
      </c>
      <c r="B16" s="98"/>
      <c r="C16" s="98"/>
      <c r="D16" s="98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7" t="s">
        <v>188</v>
      </c>
      <c r="B17" s="98"/>
      <c r="C17" s="98"/>
      <c r="D17" s="98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7" t="s">
        <v>189</v>
      </c>
      <c r="B18" s="98"/>
      <c r="C18" s="98"/>
      <c r="D18" s="98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7" t="s">
        <v>154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190</v>
      </c>
      <c r="B20" s="96"/>
      <c r="C20" s="96"/>
      <c r="D20" s="96"/>
      <c r="E20" s="4">
        <f>SUM(E8,E14)</f>
        <v>0</v>
      </c>
      <c r="F20" s="96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28" zoomScaleNormal="100" workbookViewId="0">
      <selection activeCell="B8" sqref="B8:D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9" t="s">
        <v>191</v>
      </c>
      <c r="B1" s="190"/>
      <c r="C1" s="190"/>
      <c r="D1" s="191"/>
    </row>
    <row r="2" spans="1:4" x14ac:dyDescent="0.25">
      <c r="A2" s="107" t="str">
        <f>'Formato 1'!A2</f>
        <v>JUNTA MUNICIPAL DE AGUA POTABLE Y ALCANTARILLADO DE CORTAZAR GTO.</v>
      </c>
      <c r="B2" s="108"/>
      <c r="C2" s="108"/>
      <c r="D2" s="109"/>
    </row>
    <row r="3" spans="1:4" x14ac:dyDescent="0.25">
      <c r="A3" s="110" t="s">
        <v>192</v>
      </c>
      <c r="B3" s="111"/>
      <c r="C3" s="111"/>
      <c r="D3" s="112"/>
    </row>
    <row r="4" spans="1:4" x14ac:dyDescent="0.25">
      <c r="A4" s="110" t="str">
        <f>'Formato 3'!A4</f>
        <v>Del 1 de Enero al 31 de Marzo de 2025 (b)</v>
      </c>
      <c r="B4" s="111"/>
      <c r="C4" s="111"/>
      <c r="D4" s="112"/>
    </row>
    <row r="5" spans="1:4" x14ac:dyDescent="0.25">
      <c r="A5" s="113" t="s">
        <v>3</v>
      </c>
      <c r="B5" s="114"/>
      <c r="C5" s="114"/>
      <c r="D5" s="115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63">
        <f>SUM(B9:B11)</f>
        <v>100310830</v>
      </c>
      <c r="C8" s="163">
        <f>SUM(C9:C11)</f>
        <v>22964886.120000001</v>
      </c>
      <c r="D8" s="163">
        <f>SUM(D9:D11)</f>
        <v>22964885.809999999</v>
      </c>
    </row>
    <row r="9" spans="1:4" x14ac:dyDescent="0.25">
      <c r="A9" s="57" t="s">
        <v>197</v>
      </c>
      <c r="B9" s="164">
        <v>97333830</v>
      </c>
      <c r="C9" s="164">
        <v>22964886.120000001</v>
      </c>
      <c r="D9" s="164">
        <v>22964885.809999999</v>
      </c>
    </row>
    <row r="10" spans="1:4" x14ac:dyDescent="0.25">
      <c r="A10" s="57" t="s">
        <v>198</v>
      </c>
      <c r="B10" s="164">
        <v>2977000</v>
      </c>
      <c r="C10" s="164">
        <v>0</v>
      </c>
      <c r="D10" s="164">
        <v>0</v>
      </c>
    </row>
    <row r="11" spans="1:4" x14ac:dyDescent="0.25">
      <c r="A11" s="57" t="s">
        <v>199</v>
      </c>
      <c r="B11" s="165">
        <f>B44</f>
        <v>0</v>
      </c>
      <c r="C11" s="165">
        <f>C44</f>
        <v>0</v>
      </c>
      <c r="D11" s="165">
        <f>D44</f>
        <v>0</v>
      </c>
    </row>
    <row r="12" spans="1:4" x14ac:dyDescent="0.25">
      <c r="A12" s="45"/>
      <c r="B12" s="166"/>
      <c r="C12" s="166"/>
      <c r="D12" s="166"/>
    </row>
    <row r="13" spans="1:4" x14ac:dyDescent="0.25">
      <c r="A13" s="3" t="s">
        <v>200</v>
      </c>
      <c r="B13" s="163">
        <f>SUM(B14:B15)</f>
        <v>100310830</v>
      </c>
      <c r="C13" s="163">
        <f t="shared" ref="C13:D13" si="0">SUM(C14:C15)</f>
        <v>29270291.719999999</v>
      </c>
      <c r="D13" s="163">
        <f t="shared" si="0"/>
        <v>28556373.399999999</v>
      </c>
    </row>
    <row r="14" spans="1:4" x14ac:dyDescent="0.25">
      <c r="A14" s="57" t="s">
        <v>201</v>
      </c>
      <c r="B14" s="164">
        <v>97333830</v>
      </c>
      <c r="C14" s="164">
        <v>29270291.719999999</v>
      </c>
      <c r="D14" s="164">
        <v>28556373.399999999</v>
      </c>
    </row>
    <row r="15" spans="1:4" x14ac:dyDescent="0.25">
      <c r="A15" s="57" t="s">
        <v>202</v>
      </c>
      <c r="B15" s="164">
        <v>2977000</v>
      </c>
      <c r="C15" s="164">
        <v>0</v>
      </c>
      <c r="D15" s="164">
        <v>0</v>
      </c>
    </row>
    <row r="16" spans="1:4" x14ac:dyDescent="0.25">
      <c r="A16" s="45"/>
      <c r="B16" s="166"/>
      <c r="C16" s="166"/>
      <c r="D16" s="166"/>
    </row>
    <row r="17" spans="1:4" x14ac:dyDescent="0.25">
      <c r="A17" s="3" t="s">
        <v>203</v>
      </c>
      <c r="B17" s="167">
        <v>0</v>
      </c>
      <c r="C17" s="163">
        <f>C18+C19</f>
        <v>3107242.82</v>
      </c>
      <c r="D17" s="163">
        <f>D18+D19</f>
        <v>3107242.82</v>
      </c>
    </row>
    <row r="18" spans="1:4" x14ac:dyDescent="0.25">
      <c r="A18" s="57" t="s">
        <v>204</v>
      </c>
      <c r="B18" s="168">
        <v>0</v>
      </c>
      <c r="C18" s="164">
        <v>3107242.82</v>
      </c>
      <c r="D18" s="164">
        <v>3107242.82</v>
      </c>
    </row>
    <row r="19" spans="1:4" x14ac:dyDescent="0.25">
      <c r="A19" s="57" t="s">
        <v>205</v>
      </c>
      <c r="B19" s="168">
        <v>0</v>
      </c>
      <c r="C19" s="164">
        <v>0</v>
      </c>
      <c r="D19" s="164">
        <v>0</v>
      </c>
    </row>
    <row r="20" spans="1:4" x14ac:dyDescent="0.25">
      <c r="A20" s="45"/>
      <c r="B20" s="166"/>
      <c r="C20" s="166"/>
      <c r="D20" s="166"/>
    </row>
    <row r="21" spans="1:4" x14ac:dyDescent="0.25">
      <c r="A21" s="3" t="s">
        <v>206</v>
      </c>
      <c r="B21" s="163">
        <f>B8-B13+B17</f>
        <v>0</v>
      </c>
      <c r="C21" s="163">
        <f>C8-C13+C17</f>
        <v>-3198162.7799999979</v>
      </c>
      <c r="D21" s="163">
        <f>D8-D13+D17</f>
        <v>-2484244.77</v>
      </c>
    </row>
    <row r="22" spans="1:4" x14ac:dyDescent="0.25">
      <c r="A22" s="3"/>
      <c r="B22" s="166"/>
      <c r="C22" s="166"/>
      <c r="D22" s="166"/>
    </row>
    <row r="23" spans="1:4" x14ac:dyDescent="0.25">
      <c r="A23" s="3" t="s">
        <v>207</v>
      </c>
      <c r="B23" s="163">
        <f>B21-B11</f>
        <v>0</v>
      </c>
      <c r="C23" s="163">
        <f>C21-C11</f>
        <v>-3198162.7799999979</v>
      </c>
      <c r="D23" s="163">
        <f>D21-D11</f>
        <v>-2484244.77</v>
      </c>
    </row>
    <row r="24" spans="1:4" x14ac:dyDescent="0.25">
      <c r="A24" s="3"/>
      <c r="B24" s="169"/>
      <c r="C24" s="169"/>
      <c r="D24" s="169"/>
    </row>
    <row r="25" spans="1:4" x14ac:dyDescent="0.25">
      <c r="A25" s="17" t="s">
        <v>208</v>
      </c>
      <c r="B25" s="163">
        <f>B23-B17</f>
        <v>0</v>
      </c>
      <c r="C25" s="163">
        <f>C23-C17</f>
        <v>-6305405.5999999978</v>
      </c>
      <c r="D25" s="163">
        <f>D23-D17</f>
        <v>-5591487.5899999999</v>
      </c>
    </row>
    <row r="26" spans="1:4" x14ac:dyDescent="0.25">
      <c r="A26" s="18"/>
      <c r="B26" s="81"/>
      <c r="C26" s="81"/>
      <c r="D26" s="81"/>
    </row>
    <row r="27" spans="1:4" x14ac:dyDescent="0.25">
      <c r="A27" s="60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213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214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-6305405.5999999978</v>
      </c>
      <c r="D33" s="4">
        <f>D25+D29</f>
        <v>-5591487.5899999999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218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219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221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222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9"/>
      <c r="B45" s="55"/>
      <c r="C45" s="55"/>
      <c r="D45" s="55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2" t="s">
        <v>224</v>
      </c>
      <c r="B48" s="93">
        <f>B9</f>
        <v>97333830</v>
      </c>
      <c r="C48" s="93">
        <f>C9</f>
        <v>22964886.120000001</v>
      </c>
      <c r="D48" s="93">
        <f>D9</f>
        <v>22964885.809999999</v>
      </c>
    </row>
    <row r="49" spans="1:4" x14ac:dyDescent="0.25">
      <c r="A49" s="20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4" t="s">
        <v>218</v>
      </c>
      <c r="B50" s="46">
        <v>0</v>
      </c>
      <c r="C50" s="46">
        <v>0</v>
      </c>
      <c r="D50" s="46">
        <v>0</v>
      </c>
    </row>
    <row r="51" spans="1:4" x14ac:dyDescent="0.25">
      <c r="A51" s="94" t="s">
        <v>221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201</v>
      </c>
      <c r="B53" s="46">
        <f>B14</f>
        <v>97333830</v>
      </c>
      <c r="C53" s="46">
        <f>C14</f>
        <v>29270291.719999999</v>
      </c>
      <c r="D53" s="46">
        <f>D14</f>
        <v>28556373.399999999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204</v>
      </c>
      <c r="B55" s="21">
        <v>0</v>
      </c>
      <c r="C55" s="46">
        <f>C18</f>
        <v>3107242.82</v>
      </c>
      <c r="D55" s="46">
        <f>D18</f>
        <v>3107242.82</v>
      </c>
    </row>
    <row r="56" spans="1:4" x14ac:dyDescent="0.25">
      <c r="A56" s="44"/>
      <c r="B56" s="48"/>
      <c r="C56" s="48"/>
      <c r="D56" s="48"/>
    </row>
    <row r="57" spans="1:4" x14ac:dyDescent="0.25">
      <c r="A57" s="17" t="s">
        <v>226</v>
      </c>
      <c r="B57" s="4">
        <f>B48+B49-B53+B55</f>
        <v>0</v>
      </c>
      <c r="C57" s="4">
        <f>C48+C49-C53+C55</f>
        <v>-3198162.7799999979</v>
      </c>
      <c r="D57" s="4">
        <f>D48+D49-D53+D55</f>
        <v>-2484244.77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227</v>
      </c>
      <c r="B59" s="4">
        <f>B57-B49</f>
        <v>0</v>
      </c>
      <c r="C59" s="4">
        <f>C57-C49</f>
        <v>-3198162.7799999979</v>
      </c>
      <c r="D59" s="4">
        <f>D57-D49</f>
        <v>-2484244.77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2" t="s">
        <v>198</v>
      </c>
      <c r="B63" s="95">
        <f>B10</f>
        <v>2977000</v>
      </c>
      <c r="C63" s="95">
        <f>C10</f>
        <v>0</v>
      </c>
      <c r="D63" s="95">
        <f>D10</f>
        <v>0</v>
      </c>
    </row>
    <row r="64" spans="1:4" ht="30" x14ac:dyDescent="0.25">
      <c r="A64" s="20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4" t="s">
        <v>219</v>
      </c>
      <c r="B65" s="91">
        <v>0</v>
      </c>
      <c r="C65" s="91">
        <v>0</v>
      </c>
      <c r="D65" s="91">
        <v>0</v>
      </c>
    </row>
    <row r="66" spans="1:4" x14ac:dyDescent="0.25">
      <c r="A66" s="94" t="s">
        <v>222</v>
      </c>
      <c r="B66" s="91">
        <v>0</v>
      </c>
      <c r="C66" s="91">
        <v>0</v>
      </c>
      <c r="D66" s="91">
        <v>0</v>
      </c>
    </row>
    <row r="67" spans="1:4" x14ac:dyDescent="0.25">
      <c r="A67" s="44"/>
      <c r="B67" s="89"/>
      <c r="C67" s="89"/>
      <c r="D67" s="89"/>
    </row>
    <row r="68" spans="1:4" x14ac:dyDescent="0.25">
      <c r="A68" s="57" t="s">
        <v>229</v>
      </c>
      <c r="B68" s="91">
        <f>B15</f>
        <v>2977000</v>
      </c>
      <c r="C68" s="91">
        <f>C15</f>
        <v>0</v>
      </c>
      <c r="D68" s="91">
        <f>D15</f>
        <v>0</v>
      </c>
    </row>
    <row r="69" spans="1:4" x14ac:dyDescent="0.25">
      <c r="A69" s="44"/>
      <c r="B69" s="89"/>
      <c r="C69" s="89"/>
      <c r="D69" s="89"/>
    </row>
    <row r="70" spans="1:4" x14ac:dyDescent="0.25">
      <c r="A70" s="57" t="s">
        <v>205</v>
      </c>
      <c r="B70" s="15">
        <v>0</v>
      </c>
      <c r="C70" s="91">
        <f>C19</f>
        <v>0</v>
      </c>
      <c r="D70" s="91">
        <f>D19</f>
        <v>0</v>
      </c>
    </row>
    <row r="71" spans="1:4" x14ac:dyDescent="0.25">
      <c r="A71" s="44"/>
      <c r="B71" s="89"/>
      <c r="C71" s="89"/>
      <c r="D71" s="89"/>
    </row>
    <row r="72" spans="1:4" x14ac:dyDescent="0.25">
      <c r="A72" s="17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9"/>
      <c r="C73" s="89"/>
      <c r="D73" s="89"/>
    </row>
    <row r="74" spans="1:4" x14ac:dyDescent="0.25">
      <c r="A74" s="17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4" zoomScaleNormal="100" workbookViewId="0">
      <selection activeCell="B9" sqref="B9:G7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9" t="s">
        <v>232</v>
      </c>
      <c r="B1" s="190"/>
      <c r="C1" s="190"/>
      <c r="D1" s="190"/>
      <c r="E1" s="190"/>
      <c r="F1" s="190"/>
      <c r="G1" s="191"/>
    </row>
    <row r="2" spans="1:7" x14ac:dyDescent="0.25">
      <c r="A2" s="107" t="str">
        <f>'Formato 1'!A2</f>
        <v>JUNTA MUNICIPAL DE AGUA POTABLE Y ALCANTARILLADO DE CORTAZAR GTO.</v>
      </c>
      <c r="B2" s="108"/>
      <c r="C2" s="108"/>
      <c r="D2" s="108"/>
      <c r="E2" s="108"/>
      <c r="F2" s="108"/>
      <c r="G2" s="109"/>
    </row>
    <row r="3" spans="1:7" x14ac:dyDescent="0.25">
      <c r="A3" s="110" t="s">
        <v>233</v>
      </c>
      <c r="B3" s="111"/>
      <c r="C3" s="111"/>
      <c r="D3" s="111"/>
      <c r="E3" s="111"/>
      <c r="F3" s="111"/>
      <c r="G3" s="112"/>
    </row>
    <row r="4" spans="1:7" x14ac:dyDescent="0.25">
      <c r="A4" s="110" t="str">
        <f>'Formato 3'!A4</f>
        <v>Del 1 de Enero al 31 de Marzo de 2025 (b)</v>
      </c>
      <c r="B4" s="111"/>
      <c r="C4" s="111"/>
      <c r="D4" s="111"/>
      <c r="E4" s="111"/>
      <c r="F4" s="111"/>
      <c r="G4" s="112"/>
    </row>
    <row r="5" spans="1:7" x14ac:dyDescent="0.25">
      <c r="A5" s="113" t="s">
        <v>3</v>
      </c>
      <c r="B5" s="114"/>
      <c r="C5" s="114"/>
      <c r="D5" s="114"/>
      <c r="E5" s="114"/>
      <c r="F5" s="114"/>
      <c r="G5" s="115"/>
    </row>
    <row r="6" spans="1:7" x14ac:dyDescent="0.25">
      <c r="A6" s="193" t="s">
        <v>234</v>
      </c>
      <c r="B6" s="195" t="s">
        <v>235</v>
      </c>
      <c r="C6" s="195"/>
      <c r="D6" s="195"/>
      <c r="E6" s="195"/>
      <c r="F6" s="195"/>
      <c r="G6" s="195" t="s">
        <v>236</v>
      </c>
    </row>
    <row r="7" spans="1:7" ht="30" x14ac:dyDescent="0.25">
      <c r="A7" s="194"/>
      <c r="B7" s="24" t="s">
        <v>237</v>
      </c>
      <c r="C7" s="7" t="s">
        <v>238</v>
      </c>
      <c r="D7" s="24" t="s">
        <v>239</v>
      </c>
      <c r="E7" s="24" t="s">
        <v>194</v>
      </c>
      <c r="F7" s="24" t="s">
        <v>240</v>
      </c>
      <c r="G7" s="195"/>
    </row>
    <row r="8" spans="1:7" x14ac:dyDescent="0.25">
      <c r="A8" s="25" t="s">
        <v>241</v>
      </c>
      <c r="B8" s="89"/>
      <c r="C8" s="89"/>
      <c r="D8" s="89"/>
      <c r="E8" s="89"/>
      <c r="F8" s="89"/>
      <c r="G8" s="89"/>
    </row>
    <row r="9" spans="1:7" x14ac:dyDescent="0.25">
      <c r="A9" s="57" t="s">
        <v>242</v>
      </c>
      <c r="B9" s="170">
        <v>0</v>
      </c>
      <c r="C9" s="170">
        <v>0</v>
      </c>
      <c r="D9" s="171">
        <f>B9+C9</f>
        <v>0</v>
      </c>
      <c r="E9" s="170">
        <v>0</v>
      </c>
      <c r="F9" s="170">
        <v>0</v>
      </c>
      <c r="G9" s="171">
        <f>F9-B9</f>
        <v>0</v>
      </c>
    </row>
    <row r="10" spans="1:7" x14ac:dyDescent="0.25">
      <c r="A10" s="57" t="s">
        <v>243</v>
      </c>
      <c r="B10" s="170">
        <v>0</v>
      </c>
      <c r="C10" s="170">
        <v>0</v>
      </c>
      <c r="D10" s="171">
        <f t="shared" ref="D10:D15" si="0">B10+C10</f>
        <v>0</v>
      </c>
      <c r="E10" s="170">
        <v>0</v>
      </c>
      <c r="F10" s="170">
        <v>0</v>
      </c>
      <c r="G10" s="171">
        <f t="shared" ref="G10:G39" si="1">F10-B10</f>
        <v>0</v>
      </c>
    </row>
    <row r="11" spans="1:7" x14ac:dyDescent="0.25">
      <c r="A11" s="57" t="s">
        <v>244</v>
      </c>
      <c r="B11" s="170">
        <v>0</v>
      </c>
      <c r="C11" s="170">
        <v>0</v>
      </c>
      <c r="D11" s="171">
        <f t="shared" si="0"/>
        <v>0</v>
      </c>
      <c r="E11" s="170">
        <v>0</v>
      </c>
      <c r="F11" s="170">
        <v>0</v>
      </c>
      <c r="G11" s="171">
        <f t="shared" si="1"/>
        <v>0</v>
      </c>
    </row>
    <row r="12" spans="1:7" x14ac:dyDescent="0.25">
      <c r="A12" s="57" t="s">
        <v>245</v>
      </c>
      <c r="B12" s="170">
        <v>0</v>
      </c>
      <c r="C12" s="170">
        <v>0</v>
      </c>
      <c r="D12" s="171">
        <f t="shared" si="0"/>
        <v>0</v>
      </c>
      <c r="E12" s="170">
        <v>0</v>
      </c>
      <c r="F12" s="170">
        <v>0</v>
      </c>
      <c r="G12" s="171">
        <f t="shared" si="1"/>
        <v>0</v>
      </c>
    </row>
    <row r="13" spans="1:7" x14ac:dyDescent="0.25">
      <c r="A13" s="57" t="s">
        <v>246</v>
      </c>
      <c r="B13" s="170">
        <v>0</v>
      </c>
      <c r="C13" s="170">
        <v>0</v>
      </c>
      <c r="D13" s="171">
        <f t="shared" si="0"/>
        <v>0</v>
      </c>
      <c r="E13" s="170">
        <v>0</v>
      </c>
      <c r="F13" s="170">
        <v>0</v>
      </c>
      <c r="G13" s="171">
        <f t="shared" si="1"/>
        <v>0</v>
      </c>
    </row>
    <row r="14" spans="1:7" x14ac:dyDescent="0.25">
      <c r="A14" s="57" t="s">
        <v>247</v>
      </c>
      <c r="B14" s="170">
        <v>0</v>
      </c>
      <c r="C14" s="170">
        <v>0</v>
      </c>
      <c r="D14" s="171">
        <f t="shared" si="0"/>
        <v>0</v>
      </c>
      <c r="E14" s="170">
        <v>0</v>
      </c>
      <c r="F14" s="170">
        <v>0</v>
      </c>
      <c r="G14" s="171">
        <f t="shared" si="1"/>
        <v>0</v>
      </c>
    </row>
    <row r="15" spans="1:7" x14ac:dyDescent="0.25">
      <c r="A15" s="57" t="s">
        <v>248</v>
      </c>
      <c r="B15" s="170">
        <v>97333830</v>
      </c>
      <c r="C15" s="170">
        <v>0</v>
      </c>
      <c r="D15" s="171">
        <f t="shared" si="0"/>
        <v>97333830</v>
      </c>
      <c r="E15" s="170">
        <v>22964886.120000001</v>
      </c>
      <c r="F15" s="170">
        <v>22964885.809999999</v>
      </c>
      <c r="G15" s="171">
        <f t="shared" si="1"/>
        <v>-74368944.189999998</v>
      </c>
    </row>
    <row r="16" spans="1:7" x14ac:dyDescent="0.25">
      <c r="A16" s="90" t="s">
        <v>249</v>
      </c>
      <c r="B16" s="171">
        <f t="shared" ref="B16:F16" si="2">SUM(B17:B27)</f>
        <v>0</v>
      </c>
      <c r="C16" s="171">
        <f t="shared" si="2"/>
        <v>0</v>
      </c>
      <c r="D16" s="171">
        <f t="shared" si="2"/>
        <v>0</v>
      </c>
      <c r="E16" s="171">
        <f t="shared" si="2"/>
        <v>0</v>
      </c>
      <c r="F16" s="171">
        <f t="shared" si="2"/>
        <v>0</v>
      </c>
      <c r="G16" s="171">
        <f t="shared" si="1"/>
        <v>0</v>
      </c>
    </row>
    <row r="17" spans="1:7" x14ac:dyDescent="0.25">
      <c r="A17" s="76" t="s">
        <v>250</v>
      </c>
      <c r="B17" s="170">
        <v>0</v>
      </c>
      <c r="C17" s="170">
        <v>0</v>
      </c>
      <c r="D17" s="171">
        <f t="shared" ref="D17:D27" si="3">B17+C17</f>
        <v>0</v>
      </c>
      <c r="E17" s="170">
        <v>0</v>
      </c>
      <c r="F17" s="170">
        <v>0</v>
      </c>
      <c r="G17" s="171">
        <f t="shared" si="1"/>
        <v>0</v>
      </c>
    </row>
    <row r="18" spans="1:7" x14ac:dyDescent="0.25">
      <c r="A18" s="76" t="s">
        <v>251</v>
      </c>
      <c r="B18" s="170">
        <v>0</v>
      </c>
      <c r="C18" s="170">
        <v>0</v>
      </c>
      <c r="D18" s="171">
        <f t="shared" si="3"/>
        <v>0</v>
      </c>
      <c r="E18" s="170">
        <v>0</v>
      </c>
      <c r="F18" s="170">
        <v>0</v>
      </c>
      <c r="G18" s="171">
        <f t="shared" si="1"/>
        <v>0</v>
      </c>
    </row>
    <row r="19" spans="1:7" x14ac:dyDescent="0.25">
      <c r="A19" s="76" t="s">
        <v>252</v>
      </c>
      <c r="B19" s="170">
        <v>0</v>
      </c>
      <c r="C19" s="170">
        <v>0</v>
      </c>
      <c r="D19" s="171">
        <f t="shared" si="3"/>
        <v>0</v>
      </c>
      <c r="E19" s="170">
        <v>0</v>
      </c>
      <c r="F19" s="170">
        <v>0</v>
      </c>
      <c r="G19" s="171">
        <f t="shared" si="1"/>
        <v>0</v>
      </c>
    </row>
    <row r="20" spans="1:7" x14ac:dyDescent="0.25">
      <c r="A20" s="76" t="s">
        <v>253</v>
      </c>
      <c r="B20" s="171">
        <v>0</v>
      </c>
      <c r="C20" s="171">
        <v>0</v>
      </c>
      <c r="D20" s="171">
        <f t="shared" si="3"/>
        <v>0</v>
      </c>
      <c r="E20" s="171">
        <v>0</v>
      </c>
      <c r="F20" s="171">
        <v>0</v>
      </c>
      <c r="G20" s="171">
        <f t="shared" si="1"/>
        <v>0</v>
      </c>
    </row>
    <row r="21" spans="1:7" x14ac:dyDescent="0.25">
      <c r="A21" s="76" t="s">
        <v>254</v>
      </c>
      <c r="B21" s="171">
        <v>0</v>
      </c>
      <c r="C21" s="171">
        <v>0</v>
      </c>
      <c r="D21" s="171">
        <f t="shared" si="3"/>
        <v>0</v>
      </c>
      <c r="E21" s="171">
        <v>0</v>
      </c>
      <c r="F21" s="171">
        <v>0</v>
      </c>
      <c r="G21" s="171">
        <f t="shared" si="1"/>
        <v>0</v>
      </c>
    </row>
    <row r="22" spans="1:7" x14ac:dyDescent="0.25">
      <c r="A22" s="76" t="s">
        <v>255</v>
      </c>
      <c r="B22" s="170">
        <v>0</v>
      </c>
      <c r="C22" s="170">
        <v>0</v>
      </c>
      <c r="D22" s="171">
        <f t="shared" si="3"/>
        <v>0</v>
      </c>
      <c r="E22" s="170">
        <v>0</v>
      </c>
      <c r="F22" s="170">
        <v>0</v>
      </c>
      <c r="G22" s="171">
        <f t="shared" si="1"/>
        <v>0</v>
      </c>
    </row>
    <row r="23" spans="1:7" x14ac:dyDescent="0.25">
      <c r="A23" s="76" t="s">
        <v>256</v>
      </c>
      <c r="B23" s="171">
        <v>0</v>
      </c>
      <c r="C23" s="171">
        <v>0</v>
      </c>
      <c r="D23" s="171">
        <f t="shared" si="3"/>
        <v>0</v>
      </c>
      <c r="E23" s="171">
        <v>0</v>
      </c>
      <c r="F23" s="171">
        <v>0</v>
      </c>
      <c r="G23" s="171">
        <f t="shared" si="1"/>
        <v>0</v>
      </c>
    </row>
    <row r="24" spans="1:7" x14ac:dyDescent="0.25">
      <c r="A24" s="76" t="s">
        <v>257</v>
      </c>
      <c r="B24" s="171">
        <v>0</v>
      </c>
      <c r="C24" s="171">
        <v>0</v>
      </c>
      <c r="D24" s="171">
        <f t="shared" si="3"/>
        <v>0</v>
      </c>
      <c r="E24" s="171">
        <v>0</v>
      </c>
      <c r="F24" s="171">
        <v>0</v>
      </c>
      <c r="G24" s="171">
        <f t="shared" si="1"/>
        <v>0</v>
      </c>
    </row>
    <row r="25" spans="1:7" x14ac:dyDescent="0.25">
      <c r="A25" s="76" t="s">
        <v>258</v>
      </c>
      <c r="B25" s="170">
        <v>0</v>
      </c>
      <c r="C25" s="170">
        <v>0</v>
      </c>
      <c r="D25" s="171">
        <f t="shared" si="3"/>
        <v>0</v>
      </c>
      <c r="E25" s="170">
        <v>0</v>
      </c>
      <c r="F25" s="170">
        <v>0</v>
      </c>
      <c r="G25" s="171">
        <f t="shared" si="1"/>
        <v>0</v>
      </c>
    </row>
    <row r="26" spans="1:7" x14ac:dyDescent="0.25">
      <c r="A26" s="76" t="s">
        <v>259</v>
      </c>
      <c r="B26" s="170">
        <v>0</v>
      </c>
      <c r="C26" s="170">
        <v>0</v>
      </c>
      <c r="D26" s="171">
        <f t="shared" si="3"/>
        <v>0</v>
      </c>
      <c r="E26" s="170">
        <v>0</v>
      </c>
      <c r="F26" s="170">
        <v>0</v>
      </c>
      <c r="G26" s="171">
        <f t="shared" si="1"/>
        <v>0</v>
      </c>
    </row>
    <row r="27" spans="1:7" x14ac:dyDescent="0.25">
      <c r="A27" s="76" t="s">
        <v>260</v>
      </c>
      <c r="B27" s="170">
        <v>0</v>
      </c>
      <c r="C27" s="170">
        <v>0</v>
      </c>
      <c r="D27" s="171">
        <f t="shared" si="3"/>
        <v>0</v>
      </c>
      <c r="E27" s="170">
        <v>0</v>
      </c>
      <c r="F27" s="170">
        <v>0</v>
      </c>
      <c r="G27" s="171">
        <f t="shared" si="1"/>
        <v>0</v>
      </c>
    </row>
    <row r="28" spans="1:7" x14ac:dyDescent="0.25">
      <c r="A28" s="57" t="s">
        <v>261</v>
      </c>
      <c r="B28" s="171">
        <f>SUM(B29:B33)</f>
        <v>0</v>
      </c>
      <c r="C28" s="171">
        <f t="shared" ref="C28:F28" si="4">SUM(C29:C33)</f>
        <v>0</v>
      </c>
      <c r="D28" s="171">
        <f t="shared" si="4"/>
        <v>0</v>
      </c>
      <c r="E28" s="171">
        <f t="shared" si="4"/>
        <v>0</v>
      </c>
      <c r="F28" s="171">
        <f t="shared" si="4"/>
        <v>0</v>
      </c>
      <c r="G28" s="171">
        <f t="shared" si="1"/>
        <v>0</v>
      </c>
    </row>
    <row r="29" spans="1:7" x14ac:dyDescent="0.25">
      <c r="A29" s="76" t="s">
        <v>262</v>
      </c>
      <c r="B29" s="170">
        <v>0</v>
      </c>
      <c r="C29" s="170">
        <v>0</v>
      </c>
      <c r="D29" s="171">
        <f t="shared" ref="D29:D33" si="5">B29+C29</f>
        <v>0</v>
      </c>
      <c r="E29" s="170">
        <v>0</v>
      </c>
      <c r="F29" s="170">
        <v>0</v>
      </c>
      <c r="G29" s="171">
        <f t="shared" si="1"/>
        <v>0</v>
      </c>
    </row>
    <row r="30" spans="1:7" x14ac:dyDescent="0.25">
      <c r="A30" s="76" t="s">
        <v>263</v>
      </c>
      <c r="B30" s="170">
        <v>0</v>
      </c>
      <c r="C30" s="170">
        <v>0</v>
      </c>
      <c r="D30" s="171">
        <f t="shared" si="5"/>
        <v>0</v>
      </c>
      <c r="E30" s="170">
        <v>0</v>
      </c>
      <c r="F30" s="170">
        <v>0</v>
      </c>
      <c r="G30" s="171">
        <f t="shared" si="1"/>
        <v>0</v>
      </c>
    </row>
    <row r="31" spans="1:7" x14ac:dyDescent="0.25">
      <c r="A31" s="76" t="s">
        <v>264</v>
      </c>
      <c r="B31" s="170">
        <v>0</v>
      </c>
      <c r="C31" s="170">
        <v>0</v>
      </c>
      <c r="D31" s="171">
        <f t="shared" si="5"/>
        <v>0</v>
      </c>
      <c r="E31" s="170">
        <v>0</v>
      </c>
      <c r="F31" s="170">
        <v>0</v>
      </c>
      <c r="G31" s="171">
        <f t="shared" si="1"/>
        <v>0</v>
      </c>
    </row>
    <row r="32" spans="1:7" x14ac:dyDescent="0.25">
      <c r="A32" s="76" t="s">
        <v>265</v>
      </c>
      <c r="B32" s="171">
        <v>0</v>
      </c>
      <c r="C32" s="171">
        <v>0</v>
      </c>
      <c r="D32" s="171">
        <f t="shared" si="5"/>
        <v>0</v>
      </c>
      <c r="E32" s="171">
        <v>0</v>
      </c>
      <c r="F32" s="171">
        <v>0</v>
      </c>
      <c r="G32" s="171">
        <f t="shared" si="1"/>
        <v>0</v>
      </c>
    </row>
    <row r="33" spans="1:7" ht="14.45" customHeight="1" x14ac:dyDescent="0.25">
      <c r="A33" s="76" t="s">
        <v>266</v>
      </c>
      <c r="B33" s="170">
        <v>0</v>
      </c>
      <c r="C33" s="170">
        <v>0</v>
      </c>
      <c r="D33" s="171">
        <f t="shared" si="5"/>
        <v>0</v>
      </c>
      <c r="E33" s="170">
        <v>0</v>
      </c>
      <c r="F33" s="170">
        <v>0</v>
      </c>
      <c r="G33" s="171">
        <f t="shared" si="1"/>
        <v>0</v>
      </c>
    </row>
    <row r="34" spans="1:7" ht="14.45" customHeight="1" x14ac:dyDescent="0.25">
      <c r="A34" s="57" t="s">
        <v>267</v>
      </c>
      <c r="B34" s="170">
        <v>0</v>
      </c>
      <c r="C34" s="170">
        <v>1039905</v>
      </c>
      <c r="D34" s="171">
        <f>B34+C34</f>
        <v>1039905</v>
      </c>
      <c r="E34" s="170">
        <v>0</v>
      </c>
      <c r="F34" s="170">
        <v>0</v>
      </c>
      <c r="G34" s="171">
        <f t="shared" si="1"/>
        <v>0</v>
      </c>
    </row>
    <row r="35" spans="1:7" ht="14.45" customHeight="1" x14ac:dyDescent="0.25">
      <c r="A35" s="57" t="s">
        <v>268</v>
      </c>
      <c r="B35" s="171">
        <f>B36</f>
        <v>0</v>
      </c>
      <c r="C35" s="171">
        <f>C36</f>
        <v>0</v>
      </c>
      <c r="D35" s="171">
        <f>B35+C35</f>
        <v>0</v>
      </c>
      <c r="E35" s="171">
        <f>E36</f>
        <v>0</v>
      </c>
      <c r="F35" s="171">
        <f>F36</f>
        <v>0</v>
      </c>
      <c r="G35" s="171">
        <f t="shared" si="1"/>
        <v>0</v>
      </c>
    </row>
    <row r="36" spans="1:7" ht="14.45" customHeight="1" x14ac:dyDescent="0.25">
      <c r="A36" s="76" t="s">
        <v>269</v>
      </c>
      <c r="B36" s="170">
        <v>0</v>
      </c>
      <c r="C36" s="170">
        <v>0</v>
      </c>
      <c r="D36" s="171">
        <f>B36+C36</f>
        <v>0</v>
      </c>
      <c r="E36" s="170">
        <v>0</v>
      </c>
      <c r="F36" s="170">
        <v>0</v>
      </c>
      <c r="G36" s="171">
        <f t="shared" si="1"/>
        <v>0</v>
      </c>
    </row>
    <row r="37" spans="1:7" ht="14.45" customHeight="1" x14ac:dyDescent="0.25">
      <c r="A37" s="57" t="s">
        <v>270</v>
      </c>
      <c r="B37" s="171">
        <f>B38+B39</f>
        <v>0</v>
      </c>
      <c r="C37" s="171">
        <f t="shared" ref="C37:F37" si="6">C38+C39</f>
        <v>0</v>
      </c>
      <c r="D37" s="171">
        <f t="shared" si="6"/>
        <v>0</v>
      </c>
      <c r="E37" s="171">
        <f t="shared" si="6"/>
        <v>0</v>
      </c>
      <c r="F37" s="171">
        <f t="shared" si="6"/>
        <v>0</v>
      </c>
      <c r="G37" s="171">
        <f t="shared" si="1"/>
        <v>0</v>
      </c>
    </row>
    <row r="38" spans="1:7" x14ac:dyDescent="0.25">
      <c r="A38" s="76" t="s">
        <v>271</v>
      </c>
      <c r="B38" s="171">
        <v>0</v>
      </c>
      <c r="C38" s="171">
        <v>0</v>
      </c>
      <c r="D38" s="171">
        <f>B38+C38</f>
        <v>0</v>
      </c>
      <c r="E38" s="171">
        <v>0</v>
      </c>
      <c r="F38" s="171">
        <v>0</v>
      </c>
      <c r="G38" s="171">
        <f t="shared" si="1"/>
        <v>0</v>
      </c>
    </row>
    <row r="39" spans="1:7" x14ac:dyDescent="0.25">
      <c r="A39" s="76" t="s">
        <v>272</v>
      </c>
      <c r="B39" s="171">
        <v>0</v>
      </c>
      <c r="C39" s="171">
        <v>0</v>
      </c>
      <c r="D39" s="171">
        <f>B39+C39</f>
        <v>0</v>
      </c>
      <c r="E39" s="171">
        <v>0</v>
      </c>
      <c r="F39" s="171">
        <v>0</v>
      </c>
      <c r="G39" s="171">
        <f t="shared" si="1"/>
        <v>0</v>
      </c>
    </row>
    <row r="40" spans="1:7" x14ac:dyDescent="0.25">
      <c r="A40" s="44"/>
      <c r="B40" s="171"/>
      <c r="C40" s="171"/>
      <c r="D40" s="171"/>
      <c r="E40" s="171"/>
      <c r="F40" s="171"/>
      <c r="G40" s="171"/>
    </row>
    <row r="41" spans="1:7" x14ac:dyDescent="0.25">
      <c r="A41" s="3" t="s">
        <v>273</v>
      </c>
      <c r="B41" s="172">
        <f>B9+B10+B11+B12+B13+B14+B15+B16+B28++B34+B35+B37</f>
        <v>97333830</v>
      </c>
      <c r="C41" s="172">
        <f t="shared" ref="C41:G41" si="7">C9+C10+C11+C12+C13+C14+C15+C16+C28++C34+C35+C37</f>
        <v>1039905</v>
      </c>
      <c r="D41" s="172">
        <f t="shared" si="7"/>
        <v>98373735</v>
      </c>
      <c r="E41" s="172">
        <f t="shared" si="7"/>
        <v>22964886.120000001</v>
      </c>
      <c r="F41" s="172">
        <f t="shared" si="7"/>
        <v>22964885.809999999</v>
      </c>
      <c r="G41" s="172">
        <f t="shared" si="7"/>
        <v>-74368944.189999998</v>
      </c>
    </row>
    <row r="42" spans="1:7" x14ac:dyDescent="0.25">
      <c r="A42" s="3" t="s">
        <v>274</v>
      </c>
      <c r="B42" s="173"/>
      <c r="C42" s="173"/>
      <c r="D42" s="173"/>
      <c r="E42" s="173"/>
      <c r="F42" s="173"/>
      <c r="G42" s="172">
        <f>IF((F41-B41)&lt;0,0,(F41-B41))</f>
        <v>0</v>
      </c>
    </row>
    <row r="43" spans="1:7" x14ac:dyDescent="0.25">
      <c r="A43" s="44"/>
      <c r="B43" s="174"/>
      <c r="C43" s="174"/>
      <c r="D43" s="174"/>
      <c r="E43" s="174"/>
      <c r="F43" s="174"/>
      <c r="G43" s="174"/>
    </row>
    <row r="44" spans="1:7" x14ac:dyDescent="0.25">
      <c r="A44" s="3" t="s">
        <v>275</v>
      </c>
      <c r="B44" s="174"/>
      <c r="C44" s="174"/>
      <c r="D44" s="174"/>
      <c r="E44" s="174"/>
      <c r="F44" s="174"/>
      <c r="G44" s="174"/>
    </row>
    <row r="45" spans="1:7" x14ac:dyDescent="0.25">
      <c r="A45" s="57" t="s">
        <v>276</v>
      </c>
      <c r="B45" s="171">
        <f>SUM(B46:B53)</f>
        <v>0</v>
      </c>
      <c r="C45" s="171">
        <f t="shared" ref="C45:F45" si="8">SUM(C46:C53)</f>
        <v>0</v>
      </c>
      <c r="D45" s="171">
        <f t="shared" si="8"/>
        <v>0</v>
      </c>
      <c r="E45" s="171">
        <f t="shared" si="8"/>
        <v>0</v>
      </c>
      <c r="F45" s="171">
        <f t="shared" si="8"/>
        <v>0</v>
      </c>
      <c r="G45" s="171">
        <f>F45-B45</f>
        <v>0</v>
      </c>
    </row>
    <row r="46" spans="1:7" x14ac:dyDescent="0.25">
      <c r="A46" s="79" t="s">
        <v>277</v>
      </c>
      <c r="B46" s="171">
        <v>0</v>
      </c>
      <c r="C46" s="171">
        <v>0</v>
      </c>
      <c r="D46" s="171">
        <f>B46+C46</f>
        <v>0</v>
      </c>
      <c r="E46" s="171">
        <v>0</v>
      </c>
      <c r="F46" s="171">
        <v>0</v>
      </c>
      <c r="G46" s="171">
        <f>F46-B46</f>
        <v>0</v>
      </c>
    </row>
    <row r="47" spans="1:7" x14ac:dyDescent="0.25">
      <c r="A47" s="79" t="s">
        <v>278</v>
      </c>
      <c r="B47" s="171">
        <v>0</v>
      </c>
      <c r="C47" s="171">
        <v>0</v>
      </c>
      <c r="D47" s="171">
        <f t="shared" ref="D47:D53" si="9">B47+C47</f>
        <v>0</v>
      </c>
      <c r="E47" s="171">
        <v>0</v>
      </c>
      <c r="F47" s="171">
        <v>0</v>
      </c>
      <c r="G47" s="171">
        <f t="shared" ref="G47:G48" si="10">F47-B47</f>
        <v>0</v>
      </c>
    </row>
    <row r="48" spans="1:7" x14ac:dyDescent="0.25">
      <c r="A48" s="79" t="s">
        <v>279</v>
      </c>
      <c r="B48" s="170">
        <v>0</v>
      </c>
      <c r="C48" s="170">
        <v>0</v>
      </c>
      <c r="D48" s="171">
        <f t="shared" si="9"/>
        <v>0</v>
      </c>
      <c r="E48" s="170">
        <v>0</v>
      </c>
      <c r="F48" s="170">
        <v>0</v>
      </c>
      <c r="G48" s="171">
        <f t="shared" si="10"/>
        <v>0</v>
      </c>
    </row>
    <row r="49" spans="1:7" ht="30" x14ac:dyDescent="0.25">
      <c r="A49" s="79" t="s">
        <v>280</v>
      </c>
      <c r="B49" s="170">
        <v>0</v>
      </c>
      <c r="C49" s="170">
        <v>0</v>
      </c>
      <c r="D49" s="171">
        <f t="shared" si="9"/>
        <v>0</v>
      </c>
      <c r="E49" s="170">
        <v>0</v>
      </c>
      <c r="F49" s="170">
        <v>0</v>
      </c>
      <c r="G49" s="171">
        <f>F49-B49</f>
        <v>0</v>
      </c>
    </row>
    <row r="50" spans="1:7" x14ac:dyDescent="0.25">
      <c r="A50" s="79" t="s">
        <v>281</v>
      </c>
      <c r="B50" s="171">
        <v>0</v>
      </c>
      <c r="C50" s="171">
        <v>0</v>
      </c>
      <c r="D50" s="171">
        <f t="shared" si="9"/>
        <v>0</v>
      </c>
      <c r="E50" s="171">
        <v>0</v>
      </c>
      <c r="F50" s="171">
        <v>0</v>
      </c>
      <c r="G50" s="171">
        <f t="shared" ref="G50:G63" si="11">F50-B50</f>
        <v>0</v>
      </c>
    </row>
    <row r="51" spans="1:7" x14ac:dyDescent="0.25">
      <c r="A51" s="79" t="s">
        <v>282</v>
      </c>
      <c r="B51" s="171">
        <v>0</v>
      </c>
      <c r="C51" s="171">
        <v>0</v>
      </c>
      <c r="D51" s="171">
        <f t="shared" si="9"/>
        <v>0</v>
      </c>
      <c r="E51" s="171">
        <v>0</v>
      </c>
      <c r="F51" s="171">
        <v>0</v>
      </c>
      <c r="G51" s="171">
        <f t="shared" si="11"/>
        <v>0</v>
      </c>
    </row>
    <row r="52" spans="1:7" ht="30" x14ac:dyDescent="0.25">
      <c r="A52" s="80" t="s">
        <v>283</v>
      </c>
      <c r="B52" s="171">
        <v>0</v>
      </c>
      <c r="C52" s="171">
        <v>0</v>
      </c>
      <c r="D52" s="171">
        <f t="shared" si="9"/>
        <v>0</v>
      </c>
      <c r="E52" s="171">
        <v>0</v>
      </c>
      <c r="F52" s="171">
        <v>0</v>
      </c>
      <c r="G52" s="171">
        <f t="shared" si="11"/>
        <v>0</v>
      </c>
    </row>
    <row r="53" spans="1:7" x14ac:dyDescent="0.25">
      <c r="A53" s="76" t="s">
        <v>284</v>
      </c>
      <c r="B53" s="171">
        <v>0</v>
      </c>
      <c r="C53" s="171">
        <v>0</v>
      </c>
      <c r="D53" s="171">
        <f t="shared" si="9"/>
        <v>0</v>
      </c>
      <c r="E53" s="171">
        <v>0</v>
      </c>
      <c r="F53" s="171">
        <v>0</v>
      </c>
      <c r="G53" s="171">
        <f t="shared" si="11"/>
        <v>0</v>
      </c>
    </row>
    <row r="54" spans="1:7" x14ac:dyDescent="0.25">
      <c r="A54" s="57" t="s">
        <v>285</v>
      </c>
      <c r="B54" s="171">
        <f>SUM(B55:B58)</f>
        <v>0</v>
      </c>
      <c r="C54" s="171">
        <f t="shared" ref="C54:F54" si="12">SUM(C55:C58)</f>
        <v>0</v>
      </c>
      <c r="D54" s="171">
        <f t="shared" si="12"/>
        <v>0</v>
      </c>
      <c r="E54" s="171">
        <f t="shared" si="12"/>
        <v>0</v>
      </c>
      <c r="F54" s="171">
        <f t="shared" si="12"/>
        <v>0</v>
      </c>
      <c r="G54" s="171">
        <f t="shared" si="11"/>
        <v>0</v>
      </c>
    </row>
    <row r="55" spans="1:7" x14ac:dyDescent="0.25">
      <c r="A55" s="80" t="s">
        <v>286</v>
      </c>
      <c r="B55" s="171">
        <v>0</v>
      </c>
      <c r="C55" s="171">
        <v>0</v>
      </c>
      <c r="D55" s="171">
        <f t="shared" ref="D55:D58" si="13">B55+C55</f>
        <v>0</v>
      </c>
      <c r="E55" s="171">
        <v>0</v>
      </c>
      <c r="F55" s="171">
        <v>0</v>
      </c>
      <c r="G55" s="171">
        <f t="shared" si="11"/>
        <v>0</v>
      </c>
    </row>
    <row r="56" spans="1:7" x14ac:dyDescent="0.25">
      <c r="A56" s="79" t="s">
        <v>287</v>
      </c>
      <c r="B56" s="171">
        <v>0</v>
      </c>
      <c r="C56" s="171">
        <v>0</v>
      </c>
      <c r="D56" s="171">
        <f t="shared" si="13"/>
        <v>0</v>
      </c>
      <c r="E56" s="171">
        <v>0</v>
      </c>
      <c r="F56" s="171">
        <v>0</v>
      </c>
      <c r="G56" s="171">
        <f t="shared" si="11"/>
        <v>0</v>
      </c>
    </row>
    <row r="57" spans="1:7" x14ac:dyDescent="0.25">
      <c r="A57" s="79" t="s">
        <v>288</v>
      </c>
      <c r="B57" s="171">
        <v>0</v>
      </c>
      <c r="C57" s="171">
        <v>0</v>
      </c>
      <c r="D57" s="171">
        <f t="shared" si="13"/>
        <v>0</v>
      </c>
      <c r="E57" s="171">
        <v>0</v>
      </c>
      <c r="F57" s="171">
        <v>0</v>
      </c>
      <c r="G57" s="171">
        <f t="shared" si="11"/>
        <v>0</v>
      </c>
    </row>
    <row r="58" spans="1:7" x14ac:dyDescent="0.25">
      <c r="A58" s="80" t="s">
        <v>289</v>
      </c>
      <c r="B58" s="170">
        <v>0</v>
      </c>
      <c r="C58" s="170">
        <v>0</v>
      </c>
      <c r="D58" s="171">
        <f t="shared" si="13"/>
        <v>0</v>
      </c>
      <c r="E58" s="170">
        <v>0</v>
      </c>
      <c r="F58" s="170">
        <v>0</v>
      </c>
      <c r="G58" s="171">
        <f t="shared" si="11"/>
        <v>0</v>
      </c>
    </row>
    <row r="59" spans="1:7" x14ac:dyDescent="0.25">
      <c r="A59" s="57" t="s">
        <v>290</v>
      </c>
      <c r="B59" s="171">
        <f>B60+B61</f>
        <v>0</v>
      </c>
      <c r="C59" s="171">
        <f t="shared" ref="C59:F59" si="14">C60+C61</f>
        <v>0</v>
      </c>
      <c r="D59" s="171">
        <f t="shared" si="14"/>
        <v>0</v>
      </c>
      <c r="E59" s="171">
        <f t="shared" si="14"/>
        <v>0</v>
      </c>
      <c r="F59" s="171">
        <f t="shared" si="14"/>
        <v>0</v>
      </c>
      <c r="G59" s="171">
        <f t="shared" si="11"/>
        <v>0</v>
      </c>
    </row>
    <row r="60" spans="1:7" x14ac:dyDescent="0.25">
      <c r="A60" s="79" t="s">
        <v>291</v>
      </c>
      <c r="B60" s="170">
        <v>0</v>
      </c>
      <c r="C60" s="170">
        <v>0</v>
      </c>
      <c r="D60" s="171">
        <f t="shared" ref="D60:D63" si="15">B60+C60</f>
        <v>0</v>
      </c>
      <c r="E60" s="170">
        <v>0</v>
      </c>
      <c r="F60" s="170">
        <v>0</v>
      </c>
      <c r="G60" s="171">
        <f t="shared" si="11"/>
        <v>0</v>
      </c>
    </row>
    <row r="61" spans="1:7" x14ac:dyDescent="0.25">
      <c r="A61" s="79" t="s">
        <v>292</v>
      </c>
      <c r="B61" s="170">
        <v>0</v>
      </c>
      <c r="C61" s="170">
        <v>0</v>
      </c>
      <c r="D61" s="171">
        <f t="shared" si="15"/>
        <v>0</v>
      </c>
      <c r="E61" s="170">
        <v>0</v>
      </c>
      <c r="F61" s="170">
        <v>0</v>
      </c>
      <c r="G61" s="171">
        <f t="shared" si="11"/>
        <v>0</v>
      </c>
    </row>
    <row r="62" spans="1:7" x14ac:dyDescent="0.25">
      <c r="A62" s="57" t="s">
        <v>293</v>
      </c>
      <c r="B62" s="170">
        <v>0</v>
      </c>
      <c r="C62" s="170">
        <v>0</v>
      </c>
      <c r="D62" s="171">
        <f t="shared" si="15"/>
        <v>0</v>
      </c>
      <c r="E62" s="170">
        <v>0</v>
      </c>
      <c r="F62" s="170">
        <v>0</v>
      </c>
      <c r="G62" s="171">
        <f t="shared" si="11"/>
        <v>0</v>
      </c>
    </row>
    <row r="63" spans="1:7" x14ac:dyDescent="0.25">
      <c r="A63" s="57" t="s">
        <v>294</v>
      </c>
      <c r="B63" s="170">
        <v>2977000</v>
      </c>
      <c r="C63" s="170">
        <v>0</v>
      </c>
      <c r="D63" s="171">
        <f t="shared" si="15"/>
        <v>2977000</v>
      </c>
      <c r="E63" s="170">
        <v>0</v>
      </c>
      <c r="F63" s="170">
        <v>0</v>
      </c>
      <c r="G63" s="171">
        <f t="shared" si="11"/>
        <v>-2977000</v>
      </c>
    </row>
    <row r="64" spans="1:7" x14ac:dyDescent="0.25">
      <c r="A64" s="44"/>
      <c r="B64" s="174"/>
      <c r="C64" s="174"/>
      <c r="D64" s="174"/>
      <c r="E64" s="174"/>
      <c r="F64" s="174"/>
      <c r="G64" s="174"/>
    </row>
    <row r="65" spans="1:7" x14ac:dyDescent="0.25">
      <c r="A65" s="3" t="s">
        <v>295</v>
      </c>
      <c r="B65" s="172">
        <f>B45+B54+B59+B62+B63</f>
        <v>2977000</v>
      </c>
      <c r="C65" s="172">
        <f t="shared" ref="C65:F65" si="16">C45+C54+C59+C62+C63</f>
        <v>0</v>
      </c>
      <c r="D65" s="172">
        <f t="shared" si="16"/>
        <v>2977000</v>
      </c>
      <c r="E65" s="172">
        <f t="shared" si="16"/>
        <v>0</v>
      </c>
      <c r="F65" s="172">
        <f t="shared" si="16"/>
        <v>0</v>
      </c>
      <c r="G65" s="172">
        <f>F65-B65</f>
        <v>-2977000</v>
      </c>
    </row>
    <row r="66" spans="1:7" x14ac:dyDescent="0.25">
      <c r="A66" s="44"/>
      <c r="B66" s="174"/>
      <c r="C66" s="174"/>
      <c r="D66" s="174"/>
      <c r="E66" s="174"/>
      <c r="F66" s="174"/>
      <c r="G66" s="174"/>
    </row>
    <row r="67" spans="1:7" x14ac:dyDescent="0.25">
      <c r="A67" s="3" t="s">
        <v>296</v>
      </c>
      <c r="B67" s="172">
        <f>B68</f>
        <v>0</v>
      </c>
      <c r="C67" s="172">
        <f t="shared" ref="C67:G67" si="17">C68</f>
        <v>0</v>
      </c>
      <c r="D67" s="172">
        <f t="shared" si="17"/>
        <v>0</v>
      </c>
      <c r="E67" s="172">
        <f t="shared" si="17"/>
        <v>0</v>
      </c>
      <c r="F67" s="172">
        <f t="shared" si="17"/>
        <v>0</v>
      </c>
      <c r="G67" s="172">
        <f t="shared" si="17"/>
        <v>0</v>
      </c>
    </row>
    <row r="68" spans="1:7" x14ac:dyDescent="0.25">
      <c r="A68" s="57" t="s">
        <v>297</v>
      </c>
      <c r="B68" s="170">
        <v>0</v>
      </c>
      <c r="C68" s="170">
        <v>0</v>
      </c>
      <c r="D68" s="171">
        <f>B68+C68</f>
        <v>0</v>
      </c>
      <c r="E68" s="170">
        <v>0</v>
      </c>
      <c r="F68" s="170">
        <v>0</v>
      </c>
      <c r="G68" s="171">
        <f t="shared" ref="G68" si="18">F68-B68</f>
        <v>0</v>
      </c>
    </row>
    <row r="69" spans="1:7" x14ac:dyDescent="0.25">
      <c r="A69" s="44"/>
      <c r="B69" s="174"/>
      <c r="C69" s="174"/>
      <c r="D69" s="174"/>
      <c r="E69" s="174"/>
      <c r="F69" s="174"/>
      <c r="G69" s="174"/>
    </row>
    <row r="70" spans="1:7" x14ac:dyDescent="0.25">
      <c r="A70" s="3" t="s">
        <v>298</v>
      </c>
      <c r="B70" s="172">
        <f>B41+B65+B67</f>
        <v>100310830</v>
      </c>
      <c r="C70" s="172">
        <f t="shared" ref="C70:G70" si="19">C41+C65+C67</f>
        <v>1039905</v>
      </c>
      <c r="D70" s="172">
        <f t="shared" si="19"/>
        <v>101350735</v>
      </c>
      <c r="E70" s="172">
        <f t="shared" si="19"/>
        <v>22964886.120000001</v>
      </c>
      <c r="F70" s="172">
        <f t="shared" si="19"/>
        <v>22964885.809999999</v>
      </c>
      <c r="G70" s="172">
        <f t="shared" si="19"/>
        <v>-77345944.189999998</v>
      </c>
    </row>
    <row r="71" spans="1:7" x14ac:dyDescent="0.25">
      <c r="A71" s="44"/>
      <c r="B71" s="174"/>
      <c r="C71" s="174"/>
      <c r="D71" s="174"/>
      <c r="E71" s="174"/>
      <c r="F71" s="174"/>
      <c r="G71" s="174"/>
    </row>
    <row r="72" spans="1:7" x14ac:dyDescent="0.25">
      <c r="A72" s="3" t="s">
        <v>299</v>
      </c>
      <c r="B72" s="174"/>
      <c r="C72" s="174"/>
      <c r="D72" s="174"/>
      <c r="E72" s="174"/>
      <c r="F72" s="174"/>
      <c r="G72" s="174"/>
    </row>
    <row r="73" spans="1:7" ht="30" x14ac:dyDescent="0.25">
      <c r="A73" s="66" t="s">
        <v>300</v>
      </c>
      <c r="B73" s="170">
        <v>0</v>
      </c>
      <c r="C73" s="170">
        <v>0</v>
      </c>
      <c r="D73" s="171">
        <f t="shared" ref="D73:D74" si="20">B73+C73</f>
        <v>0</v>
      </c>
      <c r="E73" s="170">
        <v>0</v>
      </c>
      <c r="F73" s="170">
        <v>0</v>
      </c>
      <c r="G73" s="171">
        <f t="shared" ref="G73:G74" si="21">F73-B73</f>
        <v>0</v>
      </c>
    </row>
    <row r="74" spans="1:7" ht="30" x14ac:dyDescent="0.25">
      <c r="A74" s="66" t="s">
        <v>301</v>
      </c>
      <c r="B74" s="170">
        <v>0</v>
      </c>
      <c r="C74" s="170">
        <v>0</v>
      </c>
      <c r="D74" s="171">
        <f t="shared" si="20"/>
        <v>0</v>
      </c>
      <c r="E74" s="170">
        <v>0</v>
      </c>
      <c r="F74" s="170">
        <v>0</v>
      </c>
      <c r="G74" s="171">
        <f t="shared" si="21"/>
        <v>0</v>
      </c>
    </row>
    <row r="75" spans="1:7" x14ac:dyDescent="0.25">
      <c r="A75" s="17" t="s">
        <v>302</v>
      </c>
      <c r="B75" s="172">
        <f>B73+B74</f>
        <v>0</v>
      </c>
      <c r="C75" s="172">
        <f t="shared" ref="C75:G75" si="22">C73+C74</f>
        <v>0</v>
      </c>
      <c r="D75" s="172">
        <f t="shared" si="22"/>
        <v>0</v>
      </c>
      <c r="E75" s="172">
        <f t="shared" si="22"/>
        <v>0</v>
      </c>
      <c r="F75" s="172">
        <f t="shared" si="22"/>
        <v>0</v>
      </c>
      <c r="G75" s="172">
        <f t="shared" si="2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40" zoomScaleNormal="100" workbookViewId="0">
      <selection activeCell="B9" sqref="B9:G15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8" t="s">
        <v>303</v>
      </c>
      <c r="B1" s="190"/>
      <c r="C1" s="190"/>
      <c r="D1" s="190"/>
      <c r="E1" s="190"/>
      <c r="F1" s="190"/>
      <c r="G1" s="191"/>
    </row>
    <row r="2" spans="1:7" x14ac:dyDescent="0.25">
      <c r="A2" s="122" t="str">
        <f>'Formato 1'!A2</f>
        <v>JUNTA MUNICIPAL DE AGUA POTABLE Y ALCANTARILLADO DE CORTAZAR GTO.</v>
      </c>
      <c r="B2" s="122"/>
      <c r="C2" s="122"/>
      <c r="D2" s="122"/>
      <c r="E2" s="122"/>
      <c r="F2" s="122"/>
      <c r="G2" s="122"/>
    </row>
    <row r="3" spans="1:7" x14ac:dyDescent="0.25">
      <c r="A3" s="123" t="s">
        <v>304</v>
      </c>
      <c r="B3" s="123"/>
      <c r="C3" s="123"/>
      <c r="D3" s="123"/>
      <c r="E3" s="123"/>
      <c r="F3" s="123"/>
      <c r="G3" s="123"/>
    </row>
    <row r="4" spans="1:7" x14ac:dyDescent="0.25">
      <c r="A4" s="123" t="s">
        <v>305</v>
      </c>
      <c r="B4" s="123"/>
      <c r="C4" s="123"/>
      <c r="D4" s="123"/>
      <c r="E4" s="123"/>
      <c r="F4" s="123"/>
      <c r="G4" s="123"/>
    </row>
    <row r="5" spans="1:7" x14ac:dyDescent="0.25">
      <c r="A5" s="123" t="str">
        <f>'Formato 3'!A4</f>
        <v>Del 1 de Enero al 31 de Marzo de 2025 (b)</v>
      </c>
      <c r="B5" s="123"/>
      <c r="C5" s="123"/>
      <c r="D5" s="123"/>
      <c r="E5" s="123"/>
      <c r="F5" s="123"/>
      <c r="G5" s="123"/>
    </row>
    <row r="6" spans="1:7" x14ac:dyDescent="0.25">
      <c r="A6" s="124" t="s">
        <v>3</v>
      </c>
      <c r="B6" s="124"/>
      <c r="C6" s="124"/>
      <c r="D6" s="124"/>
      <c r="E6" s="124"/>
      <c r="F6" s="124"/>
      <c r="G6" s="124"/>
    </row>
    <row r="7" spans="1:7" x14ac:dyDescent="0.25">
      <c r="A7" s="196" t="s">
        <v>7</v>
      </c>
      <c r="B7" s="196" t="s">
        <v>306</v>
      </c>
      <c r="C7" s="196"/>
      <c r="D7" s="196"/>
      <c r="E7" s="196"/>
      <c r="F7" s="196"/>
      <c r="G7" s="197" t="s">
        <v>307</v>
      </c>
    </row>
    <row r="8" spans="1:7" ht="30" x14ac:dyDescent="0.25">
      <c r="A8" s="196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96"/>
    </row>
    <row r="9" spans="1:7" x14ac:dyDescent="0.25">
      <c r="A9" s="26" t="s">
        <v>312</v>
      </c>
      <c r="B9" s="175">
        <f>B10+B18+B189+B28+B38+B48+B58+B62+B71+B75</f>
        <v>97333830</v>
      </c>
      <c r="C9" s="175">
        <f t="shared" ref="C9:G9" si="0">C10+C18+C189+C28+C38+C48+C58+C62+C71+C75</f>
        <v>3725582.74</v>
      </c>
      <c r="D9" s="175">
        <f t="shared" si="0"/>
        <v>101059412.73999998</v>
      </c>
      <c r="E9" s="175">
        <f t="shared" si="0"/>
        <v>29270291.719999999</v>
      </c>
      <c r="F9" s="175">
        <f t="shared" si="0"/>
        <v>28556373.400000006</v>
      </c>
      <c r="G9" s="175">
        <f t="shared" si="0"/>
        <v>71789121.020000011</v>
      </c>
    </row>
    <row r="10" spans="1:7" x14ac:dyDescent="0.25">
      <c r="A10" s="82" t="s">
        <v>313</v>
      </c>
      <c r="B10" s="176">
        <f>SUM(B11:B17)</f>
        <v>47889800</v>
      </c>
      <c r="C10" s="176">
        <f t="shared" ref="C10:G10" si="1">SUM(C11:C17)</f>
        <v>0</v>
      </c>
      <c r="D10" s="176">
        <f t="shared" si="1"/>
        <v>47889799.999999993</v>
      </c>
      <c r="E10" s="176">
        <f t="shared" si="1"/>
        <v>10602886.33</v>
      </c>
      <c r="F10" s="176">
        <f t="shared" si="1"/>
        <v>10392423.910000002</v>
      </c>
      <c r="G10" s="176">
        <f t="shared" si="1"/>
        <v>37286913.670000002</v>
      </c>
    </row>
    <row r="11" spans="1:7" x14ac:dyDescent="0.25">
      <c r="A11" s="83" t="s">
        <v>314</v>
      </c>
      <c r="B11" s="177">
        <v>23954655</v>
      </c>
      <c r="C11" s="177">
        <v>0</v>
      </c>
      <c r="D11" s="176">
        <f>B11+C11</f>
        <v>23954655</v>
      </c>
      <c r="E11" s="177">
        <v>5067097.01</v>
      </c>
      <c r="F11" s="177">
        <v>5067097.01</v>
      </c>
      <c r="G11" s="176">
        <f>D11-E11</f>
        <v>18887557.990000002</v>
      </c>
    </row>
    <row r="12" spans="1:7" x14ac:dyDescent="0.25">
      <c r="A12" s="83" t="s">
        <v>315</v>
      </c>
      <c r="B12" s="177">
        <v>3999669</v>
      </c>
      <c r="C12" s="177">
        <v>0</v>
      </c>
      <c r="D12" s="176">
        <f t="shared" ref="D12:D17" si="2">B12+C12</f>
        <v>3999669</v>
      </c>
      <c r="E12" s="177">
        <v>1885768.7</v>
      </c>
      <c r="F12" s="177">
        <v>1885768.7</v>
      </c>
      <c r="G12" s="176">
        <f t="shared" ref="G12:G17" si="3">D12-E12</f>
        <v>2113900.2999999998</v>
      </c>
    </row>
    <row r="13" spans="1:7" x14ac:dyDescent="0.25">
      <c r="A13" s="83" t="s">
        <v>316</v>
      </c>
      <c r="B13" s="177">
        <v>4901934</v>
      </c>
      <c r="C13" s="177">
        <v>306364.38</v>
      </c>
      <c r="D13" s="176">
        <f t="shared" si="2"/>
        <v>5208298.38</v>
      </c>
      <c r="E13" s="177">
        <v>623850.61</v>
      </c>
      <c r="F13" s="177">
        <v>623850.61</v>
      </c>
      <c r="G13" s="176">
        <f t="shared" si="3"/>
        <v>4584447.7699999996</v>
      </c>
    </row>
    <row r="14" spans="1:7" x14ac:dyDescent="0.25">
      <c r="A14" s="83" t="s">
        <v>317</v>
      </c>
      <c r="B14" s="177">
        <v>6256531</v>
      </c>
      <c r="C14" s="177">
        <v>134210</v>
      </c>
      <c r="D14" s="176">
        <f t="shared" si="2"/>
        <v>6390741</v>
      </c>
      <c r="E14" s="177">
        <v>1306260.04</v>
      </c>
      <c r="F14" s="177">
        <v>1095797.6200000001</v>
      </c>
      <c r="G14" s="176">
        <f t="shared" si="3"/>
        <v>5084480.96</v>
      </c>
    </row>
    <row r="15" spans="1:7" x14ac:dyDescent="0.25">
      <c r="A15" s="83" t="s">
        <v>318</v>
      </c>
      <c r="B15" s="177">
        <v>7597011</v>
      </c>
      <c r="C15" s="177">
        <v>181709.68</v>
      </c>
      <c r="D15" s="176">
        <f t="shared" si="2"/>
        <v>7778720.6799999997</v>
      </c>
      <c r="E15" s="177">
        <v>1719909.97</v>
      </c>
      <c r="F15" s="177">
        <v>1719909.97</v>
      </c>
      <c r="G15" s="176">
        <f t="shared" si="3"/>
        <v>6058810.71</v>
      </c>
    </row>
    <row r="16" spans="1:7" x14ac:dyDescent="0.25">
      <c r="A16" s="83" t="s">
        <v>319</v>
      </c>
      <c r="B16" s="177">
        <v>1180000</v>
      </c>
      <c r="C16" s="177">
        <v>-622284.06000000006</v>
      </c>
      <c r="D16" s="176">
        <f t="shared" si="2"/>
        <v>557715.93999999994</v>
      </c>
      <c r="E16" s="177">
        <v>0</v>
      </c>
      <c r="F16" s="177">
        <v>0</v>
      </c>
      <c r="G16" s="176">
        <f t="shared" si="3"/>
        <v>557715.93999999994</v>
      </c>
    </row>
    <row r="17" spans="1:7" x14ac:dyDescent="0.25">
      <c r="A17" s="83" t="s">
        <v>320</v>
      </c>
      <c r="B17" s="176">
        <v>0</v>
      </c>
      <c r="C17" s="176">
        <v>0</v>
      </c>
      <c r="D17" s="176">
        <f t="shared" si="2"/>
        <v>0</v>
      </c>
      <c r="E17" s="176">
        <v>0</v>
      </c>
      <c r="F17" s="176">
        <v>0</v>
      </c>
      <c r="G17" s="176">
        <f t="shared" si="3"/>
        <v>0</v>
      </c>
    </row>
    <row r="18" spans="1:7" x14ac:dyDescent="0.25">
      <c r="A18" s="82" t="s">
        <v>321</v>
      </c>
      <c r="B18" s="176">
        <f>SUM(B19:B27)</f>
        <v>13244658</v>
      </c>
      <c r="C18" s="176">
        <f t="shared" ref="C18:G18" si="4">SUM(C19:C27)</f>
        <v>-521941.6</v>
      </c>
      <c r="D18" s="176">
        <f t="shared" si="4"/>
        <v>12722716.4</v>
      </c>
      <c r="E18" s="176">
        <f t="shared" si="4"/>
        <v>4437336.7799999993</v>
      </c>
      <c r="F18" s="176">
        <f t="shared" si="4"/>
        <v>4320582.9799999995</v>
      </c>
      <c r="G18" s="176">
        <f t="shared" si="4"/>
        <v>8285379.620000001</v>
      </c>
    </row>
    <row r="19" spans="1:7" x14ac:dyDescent="0.25">
      <c r="A19" s="83" t="s">
        <v>322</v>
      </c>
      <c r="B19" s="177">
        <v>1945211</v>
      </c>
      <c r="C19" s="177">
        <v>-261400</v>
      </c>
      <c r="D19" s="176">
        <f t="shared" ref="D19:D27" si="5">B19+C19</f>
        <v>1683811</v>
      </c>
      <c r="E19" s="177">
        <v>294219.83</v>
      </c>
      <c r="F19" s="177">
        <v>282826.73</v>
      </c>
      <c r="G19" s="176">
        <f t="shared" ref="G19:G27" si="6">D19-E19</f>
        <v>1389591.17</v>
      </c>
    </row>
    <row r="20" spans="1:7" x14ac:dyDescent="0.25">
      <c r="A20" s="83" t="s">
        <v>323</v>
      </c>
      <c r="B20" s="177">
        <v>215930</v>
      </c>
      <c r="C20" s="177">
        <v>56500</v>
      </c>
      <c r="D20" s="176">
        <f t="shared" si="5"/>
        <v>272430</v>
      </c>
      <c r="E20" s="177">
        <v>60733.11</v>
      </c>
      <c r="F20" s="177">
        <v>52928.11</v>
      </c>
      <c r="G20" s="176">
        <f t="shared" si="6"/>
        <v>211696.89</v>
      </c>
    </row>
    <row r="21" spans="1:7" x14ac:dyDescent="0.25">
      <c r="A21" s="83" t="s">
        <v>324</v>
      </c>
      <c r="B21" s="176">
        <v>0</v>
      </c>
      <c r="C21" s="176">
        <v>0</v>
      </c>
      <c r="D21" s="176">
        <f t="shared" si="5"/>
        <v>0</v>
      </c>
      <c r="E21" s="176">
        <v>0</v>
      </c>
      <c r="F21" s="176">
        <v>0</v>
      </c>
      <c r="G21" s="176">
        <f t="shared" si="6"/>
        <v>0</v>
      </c>
    </row>
    <row r="22" spans="1:7" x14ac:dyDescent="0.25">
      <c r="A22" s="83" t="s">
        <v>325</v>
      </c>
      <c r="B22" s="177">
        <v>6930588</v>
      </c>
      <c r="C22" s="177">
        <v>-372001.6</v>
      </c>
      <c r="D22" s="176">
        <f t="shared" si="5"/>
        <v>6558586.4000000004</v>
      </c>
      <c r="E22" s="177">
        <v>2822291.61</v>
      </c>
      <c r="F22" s="177">
        <v>2821860.57</v>
      </c>
      <c r="G22" s="176">
        <f t="shared" si="6"/>
        <v>3736294.7900000005</v>
      </c>
    </row>
    <row r="23" spans="1:7" x14ac:dyDescent="0.25">
      <c r="A23" s="83" t="s">
        <v>326</v>
      </c>
      <c r="B23" s="177">
        <v>1014168</v>
      </c>
      <c r="C23" s="177">
        <v>0</v>
      </c>
      <c r="D23" s="176">
        <f t="shared" si="5"/>
        <v>1014168</v>
      </c>
      <c r="E23" s="177">
        <v>155350.21</v>
      </c>
      <c r="F23" s="177">
        <v>155350.21</v>
      </c>
      <c r="G23" s="176">
        <f t="shared" si="6"/>
        <v>858817.79</v>
      </c>
    </row>
    <row r="24" spans="1:7" x14ac:dyDescent="0.25">
      <c r="A24" s="83" t="s">
        <v>327</v>
      </c>
      <c r="B24" s="177">
        <v>2053100</v>
      </c>
      <c r="C24" s="177">
        <v>60000</v>
      </c>
      <c r="D24" s="176">
        <f t="shared" si="5"/>
        <v>2113100</v>
      </c>
      <c r="E24" s="177">
        <v>972145.96</v>
      </c>
      <c r="F24" s="177">
        <v>881441.98</v>
      </c>
      <c r="G24" s="176">
        <f t="shared" si="6"/>
        <v>1140954.04</v>
      </c>
    </row>
    <row r="25" spans="1:7" x14ac:dyDescent="0.25">
      <c r="A25" s="83" t="s">
        <v>328</v>
      </c>
      <c r="B25" s="177">
        <v>777083</v>
      </c>
      <c r="C25" s="177">
        <v>0</v>
      </c>
      <c r="D25" s="176">
        <f t="shared" si="5"/>
        <v>777083</v>
      </c>
      <c r="E25" s="177">
        <v>58122.75</v>
      </c>
      <c r="F25" s="177">
        <v>58122.75</v>
      </c>
      <c r="G25" s="176">
        <f t="shared" si="6"/>
        <v>718960.25</v>
      </c>
    </row>
    <row r="26" spans="1:7" x14ac:dyDescent="0.25">
      <c r="A26" s="83" t="s">
        <v>329</v>
      </c>
      <c r="B26" s="176">
        <v>0</v>
      </c>
      <c r="C26" s="176">
        <v>0</v>
      </c>
      <c r="D26" s="176">
        <f t="shared" si="5"/>
        <v>0</v>
      </c>
      <c r="E26" s="176">
        <v>0</v>
      </c>
      <c r="F26" s="176">
        <v>0</v>
      </c>
      <c r="G26" s="176">
        <f t="shared" si="6"/>
        <v>0</v>
      </c>
    </row>
    <row r="27" spans="1:7" x14ac:dyDescent="0.25">
      <c r="A27" s="83" t="s">
        <v>330</v>
      </c>
      <c r="B27" s="177">
        <v>308578</v>
      </c>
      <c r="C27" s="177">
        <v>-5040</v>
      </c>
      <c r="D27" s="176">
        <f t="shared" si="5"/>
        <v>303538</v>
      </c>
      <c r="E27" s="177">
        <v>74473.31</v>
      </c>
      <c r="F27" s="177">
        <v>68052.63</v>
      </c>
      <c r="G27" s="176">
        <f t="shared" si="6"/>
        <v>229064.69</v>
      </c>
    </row>
    <row r="28" spans="1:7" x14ac:dyDescent="0.25">
      <c r="A28" s="82" t="s">
        <v>331</v>
      </c>
      <c r="B28" s="176">
        <f>SUM(B29:B37)</f>
        <v>27984572</v>
      </c>
      <c r="C28" s="176">
        <f t="shared" ref="C28:G28" si="7">SUM(C29:C37)</f>
        <v>1165745</v>
      </c>
      <c r="D28" s="176">
        <f t="shared" si="7"/>
        <v>29150317</v>
      </c>
      <c r="E28" s="176">
        <f t="shared" si="7"/>
        <v>9293488.339999998</v>
      </c>
      <c r="F28" s="176">
        <f t="shared" si="7"/>
        <v>9116786.2400000002</v>
      </c>
      <c r="G28" s="176">
        <f t="shared" si="7"/>
        <v>19856828.66</v>
      </c>
    </row>
    <row r="29" spans="1:7" x14ac:dyDescent="0.25">
      <c r="A29" s="83" t="s">
        <v>332</v>
      </c>
      <c r="B29" s="177">
        <v>11726460</v>
      </c>
      <c r="C29" s="177">
        <v>0</v>
      </c>
      <c r="D29" s="176">
        <f t="shared" ref="D29:D82" si="8">B29+C29</f>
        <v>11726460</v>
      </c>
      <c r="E29" s="177">
        <v>2535090.52</v>
      </c>
      <c r="F29" s="177">
        <v>2533085.35</v>
      </c>
      <c r="G29" s="176">
        <f t="shared" ref="G29:G37" si="9">D29-E29</f>
        <v>9191369.4800000004</v>
      </c>
    </row>
    <row r="30" spans="1:7" x14ac:dyDescent="0.25">
      <c r="A30" s="83" t="s">
        <v>333</v>
      </c>
      <c r="B30" s="177">
        <v>352160</v>
      </c>
      <c r="C30" s="177">
        <v>-50000</v>
      </c>
      <c r="D30" s="176">
        <f t="shared" si="8"/>
        <v>302160</v>
      </c>
      <c r="E30" s="177">
        <v>60000</v>
      </c>
      <c r="F30" s="177">
        <v>60000</v>
      </c>
      <c r="G30" s="176">
        <f t="shared" si="9"/>
        <v>242160</v>
      </c>
    </row>
    <row r="31" spans="1:7" x14ac:dyDescent="0.25">
      <c r="A31" s="83" t="s">
        <v>334</v>
      </c>
      <c r="B31" s="177">
        <v>4052100</v>
      </c>
      <c r="C31" s="177">
        <v>701200</v>
      </c>
      <c r="D31" s="176">
        <f t="shared" si="8"/>
        <v>4753300</v>
      </c>
      <c r="E31" s="177">
        <v>2285959.35</v>
      </c>
      <c r="F31" s="177">
        <v>2285959.35</v>
      </c>
      <c r="G31" s="176">
        <f t="shared" si="9"/>
        <v>2467340.65</v>
      </c>
    </row>
    <row r="32" spans="1:7" x14ac:dyDescent="0.25">
      <c r="A32" s="83" t="s">
        <v>335</v>
      </c>
      <c r="B32" s="177">
        <v>1339674</v>
      </c>
      <c r="C32" s="177">
        <v>3840</v>
      </c>
      <c r="D32" s="176">
        <f t="shared" si="8"/>
        <v>1343514</v>
      </c>
      <c r="E32" s="177">
        <v>289734.09000000003</v>
      </c>
      <c r="F32" s="177">
        <v>289734.09000000003</v>
      </c>
      <c r="G32" s="176">
        <f t="shared" si="9"/>
        <v>1053779.9099999999</v>
      </c>
    </row>
    <row r="33" spans="1:7" ht="14.45" customHeight="1" x14ac:dyDescent="0.25">
      <c r="A33" s="83" t="s">
        <v>336</v>
      </c>
      <c r="B33" s="177">
        <v>5909465</v>
      </c>
      <c r="C33" s="177">
        <v>589905</v>
      </c>
      <c r="D33" s="176">
        <f t="shared" si="8"/>
        <v>6499370</v>
      </c>
      <c r="E33" s="177">
        <v>2992458.58</v>
      </c>
      <c r="F33" s="177">
        <v>2907208.58</v>
      </c>
      <c r="G33" s="176">
        <f t="shared" si="9"/>
        <v>3506911.42</v>
      </c>
    </row>
    <row r="34" spans="1:7" ht="14.45" customHeight="1" x14ac:dyDescent="0.25">
      <c r="A34" s="83" t="s">
        <v>337</v>
      </c>
      <c r="B34" s="177">
        <v>600000</v>
      </c>
      <c r="C34" s="177">
        <v>0</v>
      </c>
      <c r="D34" s="176">
        <f t="shared" si="8"/>
        <v>600000</v>
      </c>
      <c r="E34" s="177">
        <v>312503.5</v>
      </c>
      <c r="F34" s="177">
        <v>312503.5</v>
      </c>
      <c r="G34" s="176">
        <f t="shared" si="9"/>
        <v>287496.5</v>
      </c>
    </row>
    <row r="35" spans="1:7" ht="14.45" customHeight="1" x14ac:dyDescent="0.25">
      <c r="A35" s="83" t="s">
        <v>338</v>
      </c>
      <c r="B35" s="177">
        <v>71500</v>
      </c>
      <c r="C35" s="177">
        <v>-5000</v>
      </c>
      <c r="D35" s="176">
        <f t="shared" si="8"/>
        <v>66500</v>
      </c>
      <c r="E35" s="177">
        <v>5145.6000000000004</v>
      </c>
      <c r="F35" s="177">
        <v>5145.6000000000004</v>
      </c>
      <c r="G35" s="176">
        <f t="shared" si="9"/>
        <v>61354.400000000001</v>
      </c>
    </row>
    <row r="36" spans="1:7" ht="14.45" customHeight="1" x14ac:dyDescent="0.25">
      <c r="A36" s="83" t="s">
        <v>339</v>
      </c>
      <c r="B36" s="177">
        <v>405000</v>
      </c>
      <c r="C36" s="177">
        <v>-74200</v>
      </c>
      <c r="D36" s="176">
        <f t="shared" si="8"/>
        <v>330800</v>
      </c>
      <c r="E36" s="177">
        <v>72864.7</v>
      </c>
      <c r="F36" s="177">
        <v>71951.77</v>
      </c>
      <c r="G36" s="176">
        <f t="shared" si="9"/>
        <v>257935.3</v>
      </c>
    </row>
    <row r="37" spans="1:7" ht="14.45" customHeight="1" x14ac:dyDescent="0.25">
      <c r="A37" s="83" t="s">
        <v>340</v>
      </c>
      <c r="B37" s="177">
        <v>3528213</v>
      </c>
      <c r="C37" s="177">
        <v>0</v>
      </c>
      <c r="D37" s="176">
        <f t="shared" si="8"/>
        <v>3528213</v>
      </c>
      <c r="E37" s="177">
        <v>739732</v>
      </c>
      <c r="F37" s="177">
        <v>651198</v>
      </c>
      <c r="G37" s="176">
        <f t="shared" si="9"/>
        <v>2788481</v>
      </c>
    </row>
    <row r="38" spans="1:7" x14ac:dyDescent="0.25">
      <c r="A38" s="82" t="s">
        <v>341</v>
      </c>
      <c r="B38" s="176">
        <f>SUM(B39:B47)</f>
        <v>49800</v>
      </c>
      <c r="C38" s="176">
        <f t="shared" ref="C38:G38" si="10">SUM(C39:C47)</f>
        <v>0</v>
      </c>
      <c r="D38" s="176">
        <f t="shared" si="10"/>
        <v>49800</v>
      </c>
      <c r="E38" s="176">
        <f t="shared" si="10"/>
        <v>0</v>
      </c>
      <c r="F38" s="176">
        <f t="shared" si="10"/>
        <v>0</v>
      </c>
      <c r="G38" s="176">
        <f t="shared" si="10"/>
        <v>49800</v>
      </c>
    </row>
    <row r="39" spans="1:7" x14ac:dyDescent="0.25">
      <c r="A39" s="83" t="s">
        <v>342</v>
      </c>
      <c r="B39" s="176">
        <v>0</v>
      </c>
      <c r="C39" s="176">
        <v>0</v>
      </c>
      <c r="D39" s="176">
        <f t="shared" si="8"/>
        <v>0</v>
      </c>
      <c r="E39" s="176">
        <v>0</v>
      </c>
      <c r="F39" s="176">
        <v>0</v>
      </c>
      <c r="G39" s="176">
        <f t="shared" ref="G39:G47" si="11">D39-E39</f>
        <v>0</v>
      </c>
    </row>
    <row r="40" spans="1:7" x14ac:dyDescent="0.25">
      <c r="A40" s="83" t="s">
        <v>343</v>
      </c>
      <c r="B40" s="176">
        <v>0</v>
      </c>
      <c r="C40" s="176">
        <v>0</v>
      </c>
      <c r="D40" s="176">
        <f t="shared" si="8"/>
        <v>0</v>
      </c>
      <c r="E40" s="176">
        <v>0</v>
      </c>
      <c r="F40" s="176">
        <v>0</v>
      </c>
      <c r="G40" s="176">
        <f t="shared" si="11"/>
        <v>0</v>
      </c>
    </row>
    <row r="41" spans="1:7" x14ac:dyDescent="0.25">
      <c r="A41" s="83" t="s">
        <v>344</v>
      </c>
      <c r="B41" s="176">
        <v>0</v>
      </c>
      <c r="C41" s="176">
        <v>0</v>
      </c>
      <c r="D41" s="176">
        <f t="shared" si="8"/>
        <v>0</v>
      </c>
      <c r="E41" s="176">
        <v>0</v>
      </c>
      <c r="F41" s="176">
        <v>0</v>
      </c>
      <c r="G41" s="176">
        <f t="shared" si="11"/>
        <v>0</v>
      </c>
    </row>
    <row r="42" spans="1:7" x14ac:dyDescent="0.25">
      <c r="A42" s="83" t="s">
        <v>345</v>
      </c>
      <c r="B42" s="177">
        <v>49800</v>
      </c>
      <c r="C42" s="177">
        <v>0</v>
      </c>
      <c r="D42" s="176">
        <f t="shared" si="8"/>
        <v>49800</v>
      </c>
      <c r="E42" s="177">
        <v>0</v>
      </c>
      <c r="F42" s="177">
        <v>0</v>
      </c>
      <c r="G42" s="176">
        <f t="shared" si="11"/>
        <v>49800</v>
      </c>
    </row>
    <row r="43" spans="1:7" x14ac:dyDescent="0.25">
      <c r="A43" s="83" t="s">
        <v>346</v>
      </c>
      <c r="B43" s="176">
        <v>0</v>
      </c>
      <c r="C43" s="176">
        <v>0</v>
      </c>
      <c r="D43" s="176">
        <f t="shared" si="8"/>
        <v>0</v>
      </c>
      <c r="E43" s="176">
        <v>0</v>
      </c>
      <c r="F43" s="176">
        <v>0</v>
      </c>
      <c r="G43" s="176">
        <f t="shared" si="11"/>
        <v>0</v>
      </c>
    </row>
    <row r="44" spans="1:7" x14ac:dyDescent="0.25">
      <c r="A44" s="83" t="s">
        <v>347</v>
      </c>
      <c r="B44" s="176">
        <v>0</v>
      </c>
      <c r="C44" s="176">
        <v>0</v>
      </c>
      <c r="D44" s="176">
        <f t="shared" si="8"/>
        <v>0</v>
      </c>
      <c r="E44" s="176">
        <v>0</v>
      </c>
      <c r="F44" s="176">
        <v>0</v>
      </c>
      <c r="G44" s="176">
        <f t="shared" si="11"/>
        <v>0</v>
      </c>
    </row>
    <row r="45" spans="1:7" x14ac:dyDescent="0.25">
      <c r="A45" s="83" t="s">
        <v>348</v>
      </c>
      <c r="B45" s="176">
        <v>0</v>
      </c>
      <c r="C45" s="176">
        <v>0</v>
      </c>
      <c r="D45" s="176">
        <f t="shared" si="8"/>
        <v>0</v>
      </c>
      <c r="E45" s="176">
        <v>0</v>
      </c>
      <c r="F45" s="176">
        <v>0</v>
      </c>
      <c r="G45" s="176">
        <f t="shared" si="11"/>
        <v>0</v>
      </c>
    </row>
    <row r="46" spans="1:7" x14ac:dyDescent="0.25">
      <c r="A46" s="83" t="s">
        <v>349</v>
      </c>
      <c r="B46" s="176">
        <v>0</v>
      </c>
      <c r="C46" s="176">
        <v>0</v>
      </c>
      <c r="D46" s="176">
        <f t="shared" si="8"/>
        <v>0</v>
      </c>
      <c r="E46" s="176">
        <v>0</v>
      </c>
      <c r="F46" s="176">
        <v>0</v>
      </c>
      <c r="G46" s="176">
        <f t="shared" si="11"/>
        <v>0</v>
      </c>
    </row>
    <row r="47" spans="1:7" x14ac:dyDescent="0.25">
      <c r="A47" s="83" t="s">
        <v>350</v>
      </c>
      <c r="B47" s="176">
        <v>0</v>
      </c>
      <c r="C47" s="176">
        <v>0</v>
      </c>
      <c r="D47" s="176">
        <f t="shared" si="8"/>
        <v>0</v>
      </c>
      <c r="E47" s="176">
        <v>0</v>
      </c>
      <c r="F47" s="176">
        <v>0</v>
      </c>
      <c r="G47" s="176">
        <f t="shared" si="11"/>
        <v>0</v>
      </c>
    </row>
    <row r="48" spans="1:7" x14ac:dyDescent="0.25">
      <c r="A48" s="82" t="s">
        <v>351</v>
      </c>
      <c r="B48" s="176">
        <f>SUM(B49:B57)</f>
        <v>342000</v>
      </c>
      <c r="C48" s="176">
        <f t="shared" ref="C48:G48" si="12">SUM(C49:C57)</f>
        <v>396101.6</v>
      </c>
      <c r="D48" s="176">
        <f t="shared" si="12"/>
        <v>738101.6</v>
      </c>
      <c r="E48" s="176">
        <f t="shared" si="12"/>
        <v>1056220.6000000001</v>
      </c>
      <c r="F48" s="176">
        <f t="shared" si="12"/>
        <v>846220.6</v>
      </c>
      <c r="G48" s="176">
        <f t="shared" si="12"/>
        <v>-318119</v>
      </c>
    </row>
    <row r="49" spans="1:7" x14ac:dyDescent="0.25">
      <c r="A49" s="83" t="s">
        <v>352</v>
      </c>
      <c r="B49" s="177">
        <v>0</v>
      </c>
      <c r="C49" s="177">
        <v>11400</v>
      </c>
      <c r="D49" s="176">
        <f t="shared" si="8"/>
        <v>11400</v>
      </c>
      <c r="E49" s="177">
        <v>11400</v>
      </c>
      <c r="F49" s="177">
        <v>11400</v>
      </c>
      <c r="G49" s="176">
        <f t="shared" ref="G49:G57" si="13">D49-E49</f>
        <v>0</v>
      </c>
    </row>
    <row r="50" spans="1:7" x14ac:dyDescent="0.25">
      <c r="A50" s="83" t="s">
        <v>353</v>
      </c>
      <c r="B50" s="177">
        <v>0</v>
      </c>
      <c r="C50" s="177">
        <v>32500</v>
      </c>
      <c r="D50" s="176">
        <f t="shared" si="8"/>
        <v>32500</v>
      </c>
      <c r="E50" s="177">
        <v>32500</v>
      </c>
      <c r="F50" s="177">
        <v>32500</v>
      </c>
      <c r="G50" s="176">
        <f t="shared" si="13"/>
        <v>0</v>
      </c>
    </row>
    <row r="51" spans="1:7" x14ac:dyDescent="0.25">
      <c r="A51" s="83" t="s">
        <v>354</v>
      </c>
      <c r="B51" s="176">
        <v>0</v>
      </c>
      <c r="C51" s="176">
        <v>0</v>
      </c>
      <c r="D51" s="176">
        <f t="shared" si="8"/>
        <v>0</v>
      </c>
      <c r="E51" s="176">
        <v>0</v>
      </c>
      <c r="F51" s="176">
        <v>0</v>
      </c>
      <c r="G51" s="176">
        <f t="shared" si="13"/>
        <v>0</v>
      </c>
    </row>
    <row r="52" spans="1:7" x14ac:dyDescent="0.25">
      <c r="A52" s="83" t="s">
        <v>355</v>
      </c>
      <c r="B52" s="177">
        <v>55000</v>
      </c>
      <c r="C52" s="177">
        <v>0</v>
      </c>
      <c r="D52" s="176">
        <f t="shared" si="8"/>
        <v>55000</v>
      </c>
      <c r="E52" s="177">
        <v>0</v>
      </c>
      <c r="F52" s="177">
        <v>0</v>
      </c>
      <c r="G52" s="176">
        <f t="shared" si="13"/>
        <v>55000</v>
      </c>
    </row>
    <row r="53" spans="1:7" x14ac:dyDescent="0.25">
      <c r="A53" s="83" t="s">
        <v>356</v>
      </c>
      <c r="B53" s="176">
        <v>0</v>
      </c>
      <c r="C53" s="176">
        <v>0</v>
      </c>
      <c r="D53" s="176">
        <f t="shared" si="8"/>
        <v>0</v>
      </c>
      <c r="E53" s="176">
        <v>0</v>
      </c>
      <c r="F53" s="176">
        <v>0</v>
      </c>
      <c r="G53" s="176">
        <f t="shared" si="13"/>
        <v>0</v>
      </c>
    </row>
    <row r="54" spans="1:7" x14ac:dyDescent="0.25">
      <c r="A54" s="83" t="s">
        <v>357</v>
      </c>
      <c r="B54" s="177">
        <v>34000</v>
      </c>
      <c r="C54" s="177">
        <v>352201.6</v>
      </c>
      <c r="D54" s="176">
        <f t="shared" si="8"/>
        <v>386201.59999999998</v>
      </c>
      <c r="E54" s="177">
        <v>860031.6</v>
      </c>
      <c r="F54" s="177">
        <v>650031.6</v>
      </c>
      <c r="G54" s="176">
        <f t="shared" si="13"/>
        <v>-473830</v>
      </c>
    </row>
    <row r="55" spans="1:7" x14ac:dyDescent="0.25">
      <c r="A55" s="83" t="s">
        <v>358</v>
      </c>
      <c r="B55" s="176">
        <v>0</v>
      </c>
      <c r="C55" s="176">
        <v>0</v>
      </c>
      <c r="D55" s="176">
        <f t="shared" si="8"/>
        <v>0</v>
      </c>
      <c r="E55" s="176">
        <v>0</v>
      </c>
      <c r="F55" s="176">
        <v>0</v>
      </c>
      <c r="G55" s="176">
        <f t="shared" si="13"/>
        <v>0</v>
      </c>
    </row>
    <row r="56" spans="1:7" x14ac:dyDescent="0.25">
      <c r="A56" s="83" t="s">
        <v>359</v>
      </c>
      <c r="B56" s="176">
        <v>0</v>
      </c>
      <c r="C56" s="176">
        <v>0</v>
      </c>
      <c r="D56" s="176">
        <f t="shared" si="8"/>
        <v>0</v>
      </c>
      <c r="E56" s="176">
        <v>0</v>
      </c>
      <c r="F56" s="176">
        <v>0</v>
      </c>
      <c r="G56" s="176">
        <f t="shared" si="13"/>
        <v>0</v>
      </c>
    </row>
    <row r="57" spans="1:7" x14ac:dyDescent="0.25">
      <c r="A57" s="83" t="s">
        <v>360</v>
      </c>
      <c r="B57" s="177">
        <v>253000</v>
      </c>
      <c r="C57" s="177">
        <v>0</v>
      </c>
      <c r="D57" s="176">
        <f t="shared" si="8"/>
        <v>253000</v>
      </c>
      <c r="E57" s="177">
        <v>152289</v>
      </c>
      <c r="F57" s="177">
        <v>152289</v>
      </c>
      <c r="G57" s="176">
        <f t="shared" si="13"/>
        <v>100711</v>
      </c>
    </row>
    <row r="58" spans="1:7" x14ac:dyDescent="0.25">
      <c r="A58" s="82" t="s">
        <v>361</v>
      </c>
      <c r="B58" s="176">
        <f>SUM(B59:B61)</f>
        <v>7823000</v>
      </c>
      <c r="C58" s="176">
        <f t="shared" ref="C58:G58" si="14">SUM(C59:C61)</f>
        <v>2685677.74</v>
      </c>
      <c r="D58" s="176">
        <f t="shared" si="14"/>
        <v>10508677.74</v>
      </c>
      <c r="E58" s="176">
        <f t="shared" si="14"/>
        <v>3880359.67</v>
      </c>
      <c r="F58" s="176">
        <f t="shared" si="14"/>
        <v>3880359.67</v>
      </c>
      <c r="G58" s="176">
        <f t="shared" si="14"/>
        <v>6628318.0700000003</v>
      </c>
    </row>
    <row r="59" spans="1:7" x14ac:dyDescent="0.25">
      <c r="A59" s="83" t="s">
        <v>362</v>
      </c>
      <c r="B59" s="177">
        <v>7823000</v>
      </c>
      <c r="C59" s="177">
        <v>2685677.74</v>
      </c>
      <c r="D59" s="176">
        <f t="shared" si="8"/>
        <v>10508677.74</v>
      </c>
      <c r="E59" s="177">
        <v>3880359.67</v>
      </c>
      <c r="F59" s="177">
        <v>3880359.67</v>
      </c>
      <c r="G59" s="176">
        <f t="shared" ref="G59:G61" si="15">D59-E59</f>
        <v>6628318.0700000003</v>
      </c>
    </row>
    <row r="60" spans="1:7" x14ac:dyDescent="0.25">
      <c r="A60" s="83" t="s">
        <v>363</v>
      </c>
      <c r="B60" s="176">
        <v>0</v>
      </c>
      <c r="C60" s="176">
        <v>0</v>
      </c>
      <c r="D60" s="176">
        <f t="shared" si="8"/>
        <v>0</v>
      </c>
      <c r="E60" s="176">
        <v>0</v>
      </c>
      <c r="F60" s="176">
        <v>0</v>
      </c>
      <c r="G60" s="176">
        <f t="shared" si="15"/>
        <v>0</v>
      </c>
    </row>
    <row r="61" spans="1:7" x14ac:dyDescent="0.25">
      <c r="A61" s="83" t="s">
        <v>364</v>
      </c>
      <c r="B61" s="176">
        <v>0</v>
      </c>
      <c r="C61" s="176">
        <v>0</v>
      </c>
      <c r="D61" s="176">
        <f t="shared" si="8"/>
        <v>0</v>
      </c>
      <c r="E61" s="176">
        <v>0</v>
      </c>
      <c r="F61" s="176">
        <v>0</v>
      </c>
      <c r="G61" s="176">
        <f t="shared" si="15"/>
        <v>0</v>
      </c>
    </row>
    <row r="62" spans="1:7" x14ac:dyDescent="0.25">
      <c r="A62" s="82" t="s">
        <v>365</v>
      </c>
      <c r="B62" s="176">
        <f>SUM(B63:B67,B69:B70)</f>
        <v>0</v>
      </c>
      <c r="C62" s="176">
        <f t="shared" ref="C62:G62" si="16">SUM(C63:C67,C69:C70)</f>
        <v>0</v>
      </c>
      <c r="D62" s="176">
        <f t="shared" si="16"/>
        <v>0</v>
      </c>
      <c r="E62" s="176">
        <f t="shared" si="16"/>
        <v>0</v>
      </c>
      <c r="F62" s="176">
        <f t="shared" si="16"/>
        <v>0</v>
      </c>
      <c r="G62" s="176">
        <f t="shared" si="16"/>
        <v>0</v>
      </c>
    </row>
    <row r="63" spans="1:7" x14ac:dyDescent="0.25">
      <c r="A63" s="83" t="s">
        <v>366</v>
      </c>
      <c r="B63" s="176">
        <v>0</v>
      </c>
      <c r="C63" s="176">
        <v>0</v>
      </c>
      <c r="D63" s="176">
        <f t="shared" si="8"/>
        <v>0</v>
      </c>
      <c r="E63" s="176">
        <v>0</v>
      </c>
      <c r="F63" s="176">
        <v>0</v>
      </c>
      <c r="G63" s="176">
        <f t="shared" ref="G63:G70" si="17">D63-E63</f>
        <v>0</v>
      </c>
    </row>
    <row r="64" spans="1:7" x14ac:dyDescent="0.25">
      <c r="A64" s="83" t="s">
        <v>367</v>
      </c>
      <c r="B64" s="176">
        <v>0</v>
      </c>
      <c r="C64" s="176">
        <v>0</v>
      </c>
      <c r="D64" s="176">
        <f t="shared" si="8"/>
        <v>0</v>
      </c>
      <c r="E64" s="176">
        <v>0</v>
      </c>
      <c r="F64" s="176">
        <v>0</v>
      </c>
      <c r="G64" s="176">
        <f t="shared" si="17"/>
        <v>0</v>
      </c>
    </row>
    <row r="65" spans="1:7" x14ac:dyDescent="0.25">
      <c r="A65" s="83" t="s">
        <v>368</v>
      </c>
      <c r="B65" s="176">
        <v>0</v>
      </c>
      <c r="C65" s="176">
        <v>0</v>
      </c>
      <c r="D65" s="176">
        <f t="shared" si="8"/>
        <v>0</v>
      </c>
      <c r="E65" s="176">
        <v>0</v>
      </c>
      <c r="F65" s="176">
        <v>0</v>
      </c>
      <c r="G65" s="176">
        <f t="shared" si="17"/>
        <v>0</v>
      </c>
    </row>
    <row r="66" spans="1:7" x14ac:dyDescent="0.25">
      <c r="A66" s="83" t="s">
        <v>369</v>
      </c>
      <c r="B66" s="176">
        <v>0</v>
      </c>
      <c r="C66" s="176">
        <v>0</v>
      </c>
      <c r="D66" s="176">
        <f t="shared" si="8"/>
        <v>0</v>
      </c>
      <c r="E66" s="176">
        <v>0</v>
      </c>
      <c r="F66" s="176">
        <v>0</v>
      </c>
      <c r="G66" s="176">
        <f t="shared" si="17"/>
        <v>0</v>
      </c>
    </row>
    <row r="67" spans="1:7" x14ac:dyDescent="0.25">
      <c r="A67" s="83" t="s">
        <v>370</v>
      </c>
      <c r="B67" s="176">
        <v>0</v>
      </c>
      <c r="C67" s="176">
        <v>0</v>
      </c>
      <c r="D67" s="176">
        <f t="shared" si="8"/>
        <v>0</v>
      </c>
      <c r="E67" s="176">
        <v>0</v>
      </c>
      <c r="F67" s="176">
        <v>0</v>
      </c>
      <c r="G67" s="176">
        <f t="shared" si="17"/>
        <v>0</v>
      </c>
    </row>
    <row r="68" spans="1:7" x14ac:dyDescent="0.25">
      <c r="A68" s="83" t="s">
        <v>371</v>
      </c>
      <c r="B68" s="176">
        <v>0</v>
      </c>
      <c r="C68" s="176">
        <v>0</v>
      </c>
      <c r="D68" s="176">
        <f t="shared" si="8"/>
        <v>0</v>
      </c>
      <c r="E68" s="176">
        <v>0</v>
      </c>
      <c r="F68" s="176">
        <v>0</v>
      </c>
      <c r="G68" s="176">
        <f t="shared" si="17"/>
        <v>0</v>
      </c>
    </row>
    <row r="69" spans="1:7" x14ac:dyDescent="0.25">
      <c r="A69" s="83" t="s">
        <v>372</v>
      </c>
      <c r="B69" s="176">
        <v>0</v>
      </c>
      <c r="C69" s="176">
        <v>0</v>
      </c>
      <c r="D69" s="176">
        <f t="shared" si="8"/>
        <v>0</v>
      </c>
      <c r="E69" s="176">
        <v>0</v>
      </c>
      <c r="F69" s="176">
        <v>0</v>
      </c>
      <c r="G69" s="176">
        <f t="shared" si="17"/>
        <v>0</v>
      </c>
    </row>
    <row r="70" spans="1:7" x14ac:dyDescent="0.25">
      <c r="A70" s="83" t="s">
        <v>373</v>
      </c>
      <c r="B70" s="176">
        <v>0</v>
      </c>
      <c r="C70" s="176">
        <v>0</v>
      </c>
      <c r="D70" s="176">
        <f t="shared" si="8"/>
        <v>0</v>
      </c>
      <c r="E70" s="176">
        <v>0</v>
      </c>
      <c r="F70" s="176">
        <v>0</v>
      </c>
      <c r="G70" s="176">
        <f t="shared" si="17"/>
        <v>0</v>
      </c>
    </row>
    <row r="71" spans="1:7" x14ac:dyDescent="0.25">
      <c r="A71" s="82" t="s">
        <v>374</v>
      </c>
      <c r="B71" s="176">
        <f>SUM(B72:B74)</f>
        <v>0</v>
      </c>
      <c r="C71" s="176">
        <f t="shared" ref="C71:G71" si="18">SUM(C72:C74)</f>
        <v>0</v>
      </c>
      <c r="D71" s="176">
        <f t="shared" si="18"/>
        <v>0</v>
      </c>
      <c r="E71" s="176">
        <f t="shared" si="18"/>
        <v>0</v>
      </c>
      <c r="F71" s="176">
        <f t="shared" si="18"/>
        <v>0</v>
      </c>
      <c r="G71" s="176">
        <f t="shared" si="18"/>
        <v>0</v>
      </c>
    </row>
    <row r="72" spans="1:7" x14ac:dyDescent="0.25">
      <c r="A72" s="83" t="s">
        <v>375</v>
      </c>
      <c r="B72" s="176">
        <v>0</v>
      </c>
      <c r="C72" s="176">
        <v>0</v>
      </c>
      <c r="D72" s="176">
        <f t="shared" si="8"/>
        <v>0</v>
      </c>
      <c r="E72" s="176">
        <v>0</v>
      </c>
      <c r="F72" s="176">
        <v>0</v>
      </c>
      <c r="G72" s="176">
        <f t="shared" ref="G72:G74" si="19">D72-E72</f>
        <v>0</v>
      </c>
    </row>
    <row r="73" spans="1:7" x14ac:dyDescent="0.25">
      <c r="A73" s="83" t="s">
        <v>376</v>
      </c>
      <c r="B73" s="176">
        <v>0</v>
      </c>
      <c r="C73" s="176">
        <v>0</v>
      </c>
      <c r="D73" s="176">
        <f t="shared" si="8"/>
        <v>0</v>
      </c>
      <c r="E73" s="176">
        <v>0</v>
      </c>
      <c r="F73" s="176">
        <v>0</v>
      </c>
      <c r="G73" s="176">
        <f t="shared" si="19"/>
        <v>0</v>
      </c>
    </row>
    <row r="74" spans="1:7" x14ac:dyDescent="0.25">
      <c r="A74" s="83" t="s">
        <v>377</v>
      </c>
      <c r="B74" s="176">
        <v>0</v>
      </c>
      <c r="C74" s="176">
        <v>0</v>
      </c>
      <c r="D74" s="176">
        <f t="shared" si="8"/>
        <v>0</v>
      </c>
      <c r="E74" s="176">
        <v>0</v>
      </c>
      <c r="F74" s="176">
        <v>0</v>
      </c>
      <c r="G74" s="176">
        <f t="shared" si="19"/>
        <v>0</v>
      </c>
    </row>
    <row r="75" spans="1:7" x14ac:dyDescent="0.25">
      <c r="A75" s="82" t="s">
        <v>378</v>
      </c>
      <c r="B75" s="176">
        <f>SUM(B76:B82)</f>
        <v>0</v>
      </c>
      <c r="C75" s="176">
        <f t="shared" ref="C75:G75" si="20">SUM(C76:C82)</f>
        <v>0</v>
      </c>
      <c r="D75" s="176">
        <f t="shared" si="20"/>
        <v>0</v>
      </c>
      <c r="E75" s="176">
        <f t="shared" si="20"/>
        <v>0</v>
      </c>
      <c r="F75" s="176">
        <f t="shared" si="20"/>
        <v>0</v>
      </c>
      <c r="G75" s="176">
        <f t="shared" si="20"/>
        <v>0</v>
      </c>
    </row>
    <row r="76" spans="1:7" x14ac:dyDescent="0.25">
      <c r="A76" s="83" t="s">
        <v>379</v>
      </c>
      <c r="B76" s="176">
        <v>0</v>
      </c>
      <c r="C76" s="176">
        <v>0</v>
      </c>
      <c r="D76" s="176">
        <f t="shared" si="8"/>
        <v>0</v>
      </c>
      <c r="E76" s="176">
        <v>0</v>
      </c>
      <c r="F76" s="176">
        <v>0</v>
      </c>
      <c r="G76" s="176">
        <f t="shared" ref="G76:G82" si="21">D76-E76</f>
        <v>0</v>
      </c>
    </row>
    <row r="77" spans="1:7" x14ac:dyDescent="0.25">
      <c r="A77" s="83" t="s">
        <v>380</v>
      </c>
      <c r="B77" s="176">
        <v>0</v>
      </c>
      <c r="C77" s="176">
        <v>0</v>
      </c>
      <c r="D77" s="176">
        <f t="shared" si="8"/>
        <v>0</v>
      </c>
      <c r="E77" s="176">
        <v>0</v>
      </c>
      <c r="F77" s="176">
        <v>0</v>
      </c>
      <c r="G77" s="176">
        <f t="shared" si="21"/>
        <v>0</v>
      </c>
    </row>
    <row r="78" spans="1:7" x14ac:dyDescent="0.25">
      <c r="A78" s="83" t="s">
        <v>381</v>
      </c>
      <c r="B78" s="176">
        <v>0</v>
      </c>
      <c r="C78" s="176">
        <v>0</v>
      </c>
      <c r="D78" s="176">
        <f t="shared" si="8"/>
        <v>0</v>
      </c>
      <c r="E78" s="176">
        <v>0</v>
      </c>
      <c r="F78" s="176">
        <v>0</v>
      </c>
      <c r="G78" s="176">
        <f t="shared" si="21"/>
        <v>0</v>
      </c>
    </row>
    <row r="79" spans="1:7" x14ac:dyDescent="0.25">
      <c r="A79" s="83" t="s">
        <v>382</v>
      </c>
      <c r="B79" s="176">
        <v>0</v>
      </c>
      <c r="C79" s="176">
        <v>0</v>
      </c>
      <c r="D79" s="176">
        <f t="shared" si="8"/>
        <v>0</v>
      </c>
      <c r="E79" s="176">
        <v>0</v>
      </c>
      <c r="F79" s="176">
        <v>0</v>
      </c>
      <c r="G79" s="176">
        <f t="shared" si="21"/>
        <v>0</v>
      </c>
    </row>
    <row r="80" spans="1:7" x14ac:dyDescent="0.25">
      <c r="A80" s="83" t="s">
        <v>383</v>
      </c>
      <c r="B80" s="176">
        <v>0</v>
      </c>
      <c r="C80" s="176">
        <v>0</v>
      </c>
      <c r="D80" s="176">
        <f t="shared" si="8"/>
        <v>0</v>
      </c>
      <c r="E80" s="176">
        <v>0</v>
      </c>
      <c r="F80" s="176">
        <v>0</v>
      </c>
      <c r="G80" s="176">
        <f t="shared" si="21"/>
        <v>0</v>
      </c>
    </row>
    <row r="81" spans="1:7" x14ac:dyDescent="0.25">
      <c r="A81" s="83" t="s">
        <v>384</v>
      </c>
      <c r="B81" s="176">
        <v>0</v>
      </c>
      <c r="C81" s="176">
        <v>0</v>
      </c>
      <c r="D81" s="176">
        <f t="shared" si="8"/>
        <v>0</v>
      </c>
      <c r="E81" s="176">
        <v>0</v>
      </c>
      <c r="F81" s="176">
        <v>0</v>
      </c>
      <c r="G81" s="176">
        <f t="shared" si="21"/>
        <v>0</v>
      </c>
    </row>
    <row r="82" spans="1:7" x14ac:dyDescent="0.25">
      <c r="A82" s="83" t="s">
        <v>385</v>
      </c>
      <c r="B82" s="176">
        <v>0</v>
      </c>
      <c r="C82" s="176">
        <v>0</v>
      </c>
      <c r="D82" s="176">
        <f t="shared" si="8"/>
        <v>0</v>
      </c>
      <c r="E82" s="176">
        <v>0</v>
      </c>
      <c r="F82" s="176">
        <v>0</v>
      </c>
      <c r="G82" s="176">
        <f t="shared" si="21"/>
        <v>0</v>
      </c>
    </row>
    <row r="83" spans="1:7" x14ac:dyDescent="0.25">
      <c r="A83" s="84"/>
      <c r="B83" s="178"/>
      <c r="C83" s="178"/>
      <c r="D83" s="178"/>
      <c r="E83" s="178"/>
      <c r="F83" s="178"/>
      <c r="G83" s="178"/>
    </row>
    <row r="84" spans="1:7" x14ac:dyDescent="0.25">
      <c r="A84" s="27" t="s">
        <v>386</v>
      </c>
      <c r="B84" s="175">
        <f>B85+B93+B103+B113+B123+B133+B137+B146+B150</f>
        <v>2977000</v>
      </c>
      <c r="C84" s="175">
        <f t="shared" ref="C84:G84" si="22">C85+C93+C103+C113+C123+C133+C137+C146+C150</f>
        <v>0</v>
      </c>
      <c r="D84" s="175">
        <f t="shared" si="22"/>
        <v>2977000</v>
      </c>
      <c r="E84" s="175">
        <f t="shared" si="22"/>
        <v>0</v>
      </c>
      <c r="F84" s="175">
        <f t="shared" si="22"/>
        <v>0</v>
      </c>
      <c r="G84" s="175">
        <f t="shared" si="22"/>
        <v>2977000</v>
      </c>
    </row>
    <row r="85" spans="1:7" x14ac:dyDescent="0.25">
      <c r="A85" s="82" t="s">
        <v>313</v>
      </c>
      <c r="B85" s="176">
        <f>SUM(B86:B92)</f>
        <v>0</v>
      </c>
      <c r="C85" s="176">
        <f t="shared" ref="C85:G85" si="23">SUM(C86:C92)</f>
        <v>0</v>
      </c>
      <c r="D85" s="176">
        <f t="shared" si="23"/>
        <v>0</v>
      </c>
      <c r="E85" s="176">
        <f t="shared" si="23"/>
        <v>0</v>
      </c>
      <c r="F85" s="176">
        <f t="shared" si="23"/>
        <v>0</v>
      </c>
      <c r="G85" s="176">
        <f t="shared" si="23"/>
        <v>0</v>
      </c>
    </row>
    <row r="86" spans="1:7" x14ac:dyDescent="0.25">
      <c r="A86" s="83" t="s">
        <v>314</v>
      </c>
      <c r="B86" s="176">
        <v>0</v>
      </c>
      <c r="C86" s="176">
        <v>0</v>
      </c>
      <c r="D86" s="176">
        <f t="shared" ref="D86:D92" si="24">B86+C86</f>
        <v>0</v>
      </c>
      <c r="E86" s="176">
        <v>0</v>
      </c>
      <c r="F86" s="176">
        <v>0</v>
      </c>
      <c r="G86" s="176">
        <f t="shared" ref="G86:G92" si="25">D86-E86</f>
        <v>0</v>
      </c>
    </row>
    <row r="87" spans="1:7" x14ac:dyDescent="0.25">
      <c r="A87" s="83" t="s">
        <v>315</v>
      </c>
      <c r="B87" s="176">
        <v>0</v>
      </c>
      <c r="C87" s="176">
        <v>0</v>
      </c>
      <c r="D87" s="176">
        <f t="shared" si="24"/>
        <v>0</v>
      </c>
      <c r="E87" s="176">
        <v>0</v>
      </c>
      <c r="F87" s="176">
        <v>0</v>
      </c>
      <c r="G87" s="176">
        <f t="shared" si="25"/>
        <v>0</v>
      </c>
    </row>
    <row r="88" spans="1:7" x14ac:dyDescent="0.25">
      <c r="A88" s="83" t="s">
        <v>316</v>
      </c>
      <c r="B88" s="176">
        <v>0</v>
      </c>
      <c r="C88" s="176">
        <v>0</v>
      </c>
      <c r="D88" s="176">
        <f t="shared" si="24"/>
        <v>0</v>
      </c>
      <c r="E88" s="176">
        <v>0</v>
      </c>
      <c r="F88" s="176">
        <v>0</v>
      </c>
      <c r="G88" s="176">
        <f t="shared" si="25"/>
        <v>0</v>
      </c>
    </row>
    <row r="89" spans="1:7" x14ac:dyDescent="0.25">
      <c r="A89" s="83" t="s">
        <v>317</v>
      </c>
      <c r="B89" s="176">
        <v>0</v>
      </c>
      <c r="C89" s="176">
        <v>0</v>
      </c>
      <c r="D89" s="176">
        <f t="shared" si="24"/>
        <v>0</v>
      </c>
      <c r="E89" s="176">
        <v>0</v>
      </c>
      <c r="F89" s="176">
        <v>0</v>
      </c>
      <c r="G89" s="176">
        <f t="shared" si="25"/>
        <v>0</v>
      </c>
    </row>
    <row r="90" spans="1:7" x14ac:dyDescent="0.25">
      <c r="A90" s="83" t="s">
        <v>318</v>
      </c>
      <c r="B90" s="176">
        <v>0</v>
      </c>
      <c r="C90" s="176">
        <v>0</v>
      </c>
      <c r="D90" s="176">
        <f t="shared" si="24"/>
        <v>0</v>
      </c>
      <c r="E90" s="176">
        <v>0</v>
      </c>
      <c r="F90" s="176">
        <v>0</v>
      </c>
      <c r="G90" s="176">
        <f t="shared" si="25"/>
        <v>0</v>
      </c>
    </row>
    <row r="91" spans="1:7" x14ac:dyDescent="0.25">
      <c r="A91" s="83" t="s">
        <v>319</v>
      </c>
      <c r="B91" s="176">
        <v>0</v>
      </c>
      <c r="C91" s="176">
        <v>0</v>
      </c>
      <c r="D91" s="176">
        <f t="shared" si="24"/>
        <v>0</v>
      </c>
      <c r="E91" s="176">
        <v>0</v>
      </c>
      <c r="F91" s="176">
        <v>0</v>
      </c>
      <c r="G91" s="176">
        <f t="shared" si="25"/>
        <v>0</v>
      </c>
    </row>
    <row r="92" spans="1:7" x14ac:dyDescent="0.25">
      <c r="A92" s="83" t="s">
        <v>320</v>
      </c>
      <c r="B92" s="176">
        <v>0</v>
      </c>
      <c r="C92" s="176">
        <v>0</v>
      </c>
      <c r="D92" s="176">
        <f t="shared" si="24"/>
        <v>0</v>
      </c>
      <c r="E92" s="176">
        <v>0</v>
      </c>
      <c r="F92" s="176">
        <v>0</v>
      </c>
      <c r="G92" s="176">
        <f t="shared" si="25"/>
        <v>0</v>
      </c>
    </row>
    <row r="93" spans="1:7" x14ac:dyDescent="0.25">
      <c r="A93" s="82" t="s">
        <v>321</v>
      </c>
      <c r="B93" s="176">
        <f>SUM(B94:B102)</f>
        <v>0</v>
      </c>
      <c r="C93" s="176">
        <f t="shared" ref="C93:G93" si="26">SUM(C94:C102)</f>
        <v>0</v>
      </c>
      <c r="D93" s="176">
        <f t="shared" si="26"/>
        <v>0</v>
      </c>
      <c r="E93" s="176">
        <f t="shared" si="26"/>
        <v>0</v>
      </c>
      <c r="F93" s="176">
        <f t="shared" si="26"/>
        <v>0</v>
      </c>
      <c r="G93" s="176">
        <f t="shared" si="26"/>
        <v>0</v>
      </c>
    </row>
    <row r="94" spans="1:7" x14ac:dyDescent="0.25">
      <c r="A94" s="83" t="s">
        <v>322</v>
      </c>
      <c r="B94" s="176">
        <v>0</v>
      </c>
      <c r="C94" s="176">
        <v>0</v>
      </c>
      <c r="D94" s="176">
        <f t="shared" ref="D94:D102" si="27">B94+C94</f>
        <v>0</v>
      </c>
      <c r="E94" s="176">
        <v>0</v>
      </c>
      <c r="F94" s="176">
        <v>0</v>
      </c>
      <c r="G94" s="176">
        <f t="shared" ref="G94:G102" si="28">D94-E94</f>
        <v>0</v>
      </c>
    </row>
    <row r="95" spans="1:7" x14ac:dyDescent="0.25">
      <c r="A95" s="83" t="s">
        <v>323</v>
      </c>
      <c r="B95" s="176">
        <v>0</v>
      </c>
      <c r="C95" s="176">
        <v>0</v>
      </c>
      <c r="D95" s="176">
        <f t="shared" si="27"/>
        <v>0</v>
      </c>
      <c r="E95" s="176">
        <v>0</v>
      </c>
      <c r="F95" s="176">
        <v>0</v>
      </c>
      <c r="G95" s="176">
        <f t="shared" si="28"/>
        <v>0</v>
      </c>
    </row>
    <row r="96" spans="1:7" x14ac:dyDescent="0.25">
      <c r="A96" s="83" t="s">
        <v>324</v>
      </c>
      <c r="B96" s="176">
        <v>0</v>
      </c>
      <c r="C96" s="176">
        <v>0</v>
      </c>
      <c r="D96" s="176">
        <f t="shared" si="27"/>
        <v>0</v>
      </c>
      <c r="E96" s="176">
        <v>0</v>
      </c>
      <c r="F96" s="176">
        <v>0</v>
      </c>
      <c r="G96" s="176">
        <f t="shared" si="28"/>
        <v>0</v>
      </c>
    </row>
    <row r="97" spans="1:7" x14ac:dyDescent="0.25">
      <c r="A97" s="83" t="s">
        <v>325</v>
      </c>
      <c r="B97" s="176">
        <v>0</v>
      </c>
      <c r="C97" s="176">
        <v>0</v>
      </c>
      <c r="D97" s="176">
        <f t="shared" si="27"/>
        <v>0</v>
      </c>
      <c r="E97" s="176">
        <v>0</v>
      </c>
      <c r="F97" s="176">
        <v>0</v>
      </c>
      <c r="G97" s="176">
        <f t="shared" si="28"/>
        <v>0</v>
      </c>
    </row>
    <row r="98" spans="1:7" x14ac:dyDescent="0.25">
      <c r="A98" s="85" t="s">
        <v>326</v>
      </c>
      <c r="B98" s="176">
        <v>0</v>
      </c>
      <c r="C98" s="176">
        <v>0</v>
      </c>
      <c r="D98" s="176">
        <f t="shared" si="27"/>
        <v>0</v>
      </c>
      <c r="E98" s="176">
        <v>0</v>
      </c>
      <c r="F98" s="176">
        <v>0</v>
      </c>
      <c r="G98" s="176">
        <f t="shared" si="28"/>
        <v>0</v>
      </c>
    </row>
    <row r="99" spans="1:7" x14ac:dyDescent="0.25">
      <c r="A99" s="83" t="s">
        <v>327</v>
      </c>
      <c r="B99" s="176">
        <v>0</v>
      </c>
      <c r="C99" s="176">
        <v>0</v>
      </c>
      <c r="D99" s="176">
        <f t="shared" si="27"/>
        <v>0</v>
      </c>
      <c r="E99" s="176">
        <v>0</v>
      </c>
      <c r="F99" s="176">
        <v>0</v>
      </c>
      <c r="G99" s="176">
        <f t="shared" si="28"/>
        <v>0</v>
      </c>
    </row>
    <row r="100" spans="1:7" x14ac:dyDescent="0.25">
      <c r="A100" s="83" t="s">
        <v>328</v>
      </c>
      <c r="B100" s="176">
        <v>0</v>
      </c>
      <c r="C100" s="176">
        <v>0</v>
      </c>
      <c r="D100" s="176">
        <f t="shared" si="27"/>
        <v>0</v>
      </c>
      <c r="E100" s="176">
        <v>0</v>
      </c>
      <c r="F100" s="176">
        <v>0</v>
      </c>
      <c r="G100" s="176">
        <f t="shared" si="28"/>
        <v>0</v>
      </c>
    </row>
    <row r="101" spans="1:7" x14ac:dyDescent="0.25">
      <c r="A101" s="83" t="s">
        <v>329</v>
      </c>
      <c r="B101" s="176">
        <v>0</v>
      </c>
      <c r="C101" s="176">
        <v>0</v>
      </c>
      <c r="D101" s="176">
        <f t="shared" si="27"/>
        <v>0</v>
      </c>
      <c r="E101" s="176">
        <v>0</v>
      </c>
      <c r="F101" s="176">
        <v>0</v>
      </c>
      <c r="G101" s="176">
        <f t="shared" si="28"/>
        <v>0</v>
      </c>
    </row>
    <row r="102" spans="1:7" x14ac:dyDescent="0.25">
      <c r="A102" s="83" t="s">
        <v>330</v>
      </c>
      <c r="B102" s="176">
        <v>0</v>
      </c>
      <c r="C102" s="176">
        <v>0</v>
      </c>
      <c r="D102" s="176">
        <f t="shared" si="27"/>
        <v>0</v>
      </c>
      <c r="E102" s="176">
        <v>0</v>
      </c>
      <c r="F102" s="176">
        <v>0</v>
      </c>
      <c r="G102" s="176">
        <f t="shared" si="28"/>
        <v>0</v>
      </c>
    </row>
    <row r="103" spans="1:7" x14ac:dyDescent="0.25">
      <c r="A103" s="82" t="s">
        <v>331</v>
      </c>
      <c r="B103" s="176">
        <f>SUM(B104:B112)</f>
        <v>0</v>
      </c>
      <c r="C103" s="176">
        <f t="shared" ref="C103:G103" si="29">SUM(C104:C112)</f>
        <v>0</v>
      </c>
      <c r="D103" s="176">
        <f t="shared" si="29"/>
        <v>0</v>
      </c>
      <c r="E103" s="176">
        <f t="shared" si="29"/>
        <v>0</v>
      </c>
      <c r="F103" s="176">
        <f t="shared" si="29"/>
        <v>0</v>
      </c>
      <c r="G103" s="176">
        <f t="shared" si="29"/>
        <v>0</v>
      </c>
    </row>
    <row r="104" spans="1:7" x14ac:dyDescent="0.25">
      <c r="A104" s="83" t="s">
        <v>332</v>
      </c>
      <c r="B104" s="176">
        <v>0</v>
      </c>
      <c r="C104" s="176">
        <v>0</v>
      </c>
      <c r="D104" s="176">
        <f t="shared" ref="D104:D112" si="30">B104+C104</f>
        <v>0</v>
      </c>
      <c r="E104" s="176">
        <v>0</v>
      </c>
      <c r="F104" s="176">
        <v>0</v>
      </c>
      <c r="G104" s="176">
        <f t="shared" ref="G104:G112" si="31">D104-E104</f>
        <v>0</v>
      </c>
    </row>
    <row r="105" spans="1:7" x14ac:dyDescent="0.25">
      <c r="A105" s="83" t="s">
        <v>333</v>
      </c>
      <c r="B105" s="176">
        <v>0</v>
      </c>
      <c r="C105" s="176">
        <v>0</v>
      </c>
      <c r="D105" s="176">
        <f t="shared" si="30"/>
        <v>0</v>
      </c>
      <c r="E105" s="176">
        <v>0</v>
      </c>
      <c r="F105" s="176">
        <v>0</v>
      </c>
      <c r="G105" s="176">
        <f t="shared" si="31"/>
        <v>0</v>
      </c>
    </row>
    <row r="106" spans="1:7" x14ac:dyDescent="0.25">
      <c r="A106" s="83" t="s">
        <v>334</v>
      </c>
      <c r="B106" s="176">
        <v>0</v>
      </c>
      <c r="C106" s="176">
        <v>0</v>
      </c>
      <c r="D106" s="176">
        <f t="shared" si="30"/>
        <v>0</v>
      </c>
      <c r="E106" s="176">
        <v>0</v>
      </c>
      <c r="F106" s="176">
        <v>0</v>
      </c>
      <c r="G106" s="176">
        <f t="shared" si="31"/>
        <v>0</v>
      </c>
    </row>
    <row r="107" spans="1:7" x14ac:dyDescent="0.25">
      <c r="A107" s="83" t="s">
        <v>335</v>
      </c>
      <c r="B107" s="176">
        <v>0</v>
      </c>
      <c r="C107" s="176">
        <v>0</v>
      </c>
      <c r="D107" s="176">
        <f t="shared" si="30"/>
        <v>0</v>
      </c>
      <c r="E107" s="176">
        <v>0</v>
      </c>
      <c r="F107" s="176">
        <v>0</v>
      </c>
      <c r="G107" s="176">
        <f t="shared" si="31"/>
        <v>0</v>
      </c>
    </row>
    <row r="108" spans="1:7" x14ac:dyDescent="0.25">
      <c r="A108" s="83" t="s">
        <v>336</v>
      </c>
      <c r="B108" s="176">
        <v>0</v>
      </c>
      <c r="C108" s="176">
        <v>0</v>
      </c>
      <c r="D108" s="176">
        <f t="shared" si="30"/>
        <v>0</v>
      </c>
      <c r="E108" s="176">
        <v>0</v>
      </c>
      <c r="F108" s="176">
        <v>0</v>
      </c>
      <c r="G108" s="176">
        <f t="shared" si="31"/>
        <v>0</v>
      </c>
    </row>
    <row r="109" spans="1:7" x14ac:dyDescent="0.25">
      <c r="A109" s="83" t="s">
        <v>337</v>
      </c>
      <c r="B109" s="176">
        <v>0</v>
      </c>
      <c r="C109" s="176">
        <v>0</v>
      </c>
      <c r="D109" s="176">
        <f t="shared" si="30"/>
        <v>0</v>
      </c>
      <c r="E109" s="176">
        <v>0</v>
      </c>
      <c r="F109" s="176">
        <v>0</v>
      </c>
      <c r="G109" s="176">
        <f t="shared" si="31"/>
        <v>0</v>
      </c>
    </row>
    <row r="110" spans="1:7" x14ac:dyDescent="0.25">
      <c r="A110" s="83" t="s">
        <v>338</v>
      </c>
      <c r="B110" s="176">
        <v>0</v>
      </c>
      <c r="C110" s="176">
        <v>0</v>
      </c>
      <c r="D110" s="176">
        <f t="shared" si="30"/>
        <v>0</v>
      </c>
      <c r="E110" s="176">
        <v>0</v>
      </c>
      <c r="F110" s="176">
        <v>0</v>
      </c>
      <c r="G110" s="176">
        <f t="shared" si="31"/>
        <v>0</v>
      </c>
    </row>
    <row r="111" spans="1:7" x14ac:dyDescent="0.25">
      <c r="A111" s="83" t="s">
        <v>339</v>
      </c>
      <c r="B111" s="176">
        <v>0</v>
      </c>
      <c r="C111" s="176">
        <v>0</v>
      </c>
      <c r="D111" s="176">
        <f t="shared" si="30"/>
        <v>0</v>
      </c>
      <c r="E111" s="176">
        <v>0</v>
      </c>
      <c r="F111" s="176">
        <v>0</v>
      </c>
      <c r="G111" s="176">
        <f t="shared" si="31"/>
        <v>0</v>
      </c>
    </row>
    <row r="112" spans="1:7" x14ac:dyDescent="0.25">
      <c r="A112" s="83" t="s">
        <v>340</v>
      </c>
      <c r="B112" s="176">
        <v>0</v>
      </c>
      <c r="C112" s="176">
        <v>0</v>
      </c>
      <c r="D112" s="176">
        <f t="shared" si="30"/>
        <v>0</v>
      </c>
      <c r="E112" s="176">
        <v>0</v>
      </c>
      <c r="F112" s="176">
        <v>0</v>
      </c>
      <c r="G112" s="176">
        <f t="shared" si="31"/>
        <v>0</v>
      </c>
    </row>
    <row r="113" spans="1:7" x14ac:dyDescent="0.25">
      <c r="A113" s="82" t="s">
        <v>341</v>
      </c>
      <c r="B113" s="176">
        <f>SUM(B114:B122)</f>
        <v>0</v>
      </c>
      <c r="C113" s="176">
        <f t="shared" ref="C113:G113" si="32">SUM(C114:C122)</f>
        <v>0</v>
      </c>
      <c r="D113" s="176">
        <f t="shared" si="32"/>
        <v>0</v>
      </c>
      <c r="E113" s="176">
        <f t="shared" si="32"/>
        <v>0</v>
      </c>
      <c r="F113" s="176">
        <f t="shared" si="32"/>
        <v>0</v>
      </c>
      <c r="G113" s="176">
        <f t="shared" si="32"/>
        <v>0</v>
      </c>
    </row>
    <row r="114" spans="1:7" x14ac:dyDescent="0.25">
      <c r="A114" s="83" t="s">
        <v>342</v>
      </c>
      <c r="B114" s="176">
        <v>0</v>
      </c>
      <c r="C114" s="176">
        <v>0</v>
      </c>
      <c r="D114" s="176">
        <f t="shared" ref="D114:D122" si="33">B114+C114</f>
        <v>0</v>
      </c>
      <c r="E114" s="176">
        <v>0</v>
      </c>
      <c r="F114" s="176">
        <v>0</v>
      </c>
      <c r="G114" s="176">
        <f t="shared" ref="G114:G122" si="34">D114-E114</f>
        <v>0</v>
      </c>
    </row>
    <row r="115" spans="1:7" x14ac:dyDescent="0.25">
      <c r="A115" s="83" t="s">
        <v>343</v>
      </c>
      <c r="B115" s="176">
        <v>0</v>
      </c>
      <c r="C115" s="176">
        <v>0</v>
      </c>
      <c r="D115" s="176">
        <f t="shared" si="33"/>
        <v>0</v>
      </c>
      <c r="E115" s="176">
        <v>0</v>
      </c>
      <c r="F115" s="176">
        <v>0</v>
      </c>
      <c r="G115" s="176">
        <f t="shared" si="34"/>
        <v>0</v>
      </c>
    </row>
    <row r="116" spans="1:7" x14ac:dyDescent="0.25">
      <c r="A116" s="83" t="s">
        <v>344</v>
      </c>
      <c r="B116" s="176">
        <v>0</v>
      </c>
      <c r="C116" s="176">
        <v>0</v>
      </c>
      <c r="D116" s="176">
        <f t="shared" si="33"/>
        <v>0</v>
      </c>
      <c r="E116" s="176">
        <v>0</v>
      </c>
      <c r="F116" s="176">
        <v>0</v>
      </c>
      <c r="G116" s="176">
        <f t="shared" si="34"/>
        <v>0</v>
      </c>
    </row>
    <row r="117" spans="1:7" x14ac:dyDescent="0.25">
      <c r="A117" s="83" t="s">
        <v>345</v>
      </c>
      <c r="B117" s="176">
        <v>0</v>
      </c>
      <c r="C117" s="176">
        <v>0</v>
      </c>
      <c r="D117" s="176">
        <f t="shared" si="33"/>
        <v>0</v>
      </c>
      <c r="E117" s="176">
        <v>0</v>
      </c>
      <c r="F117" s="176">
        <v>0</v>
      </c>
      <c r="G117" s="176">
        <f t="shared" si="34"/>
        <v>0</v>
      </c>
    </row>
    <row r="118" spans="1:7" x14ac:dyDescent="0.25">
      <c r="A118" s="83" t="s">
        <v>346</v>
      </c>
      <c r="B118" s="176">
        <v>0</v>
      </c>
      <c r="C118" s="176">
        <v>0</v>
      </c>
      <c r="D118" s="176">
        <f t="shared" si="33"/>
        <v>0</v>
      </c>
      <c r="E118" s="176">
        <v>0</v>
      </c>
      <c r="F118" s="176">
        <v>0</v>
      </c>
      <c r="G118" s="176">
        <f t="shared" si="34"/>
        <v>0</v>
      </c>
    </row>
    <row r="119" spans="1:7" x14ac:dyDescent="0.25">
      <c r="A119" s="83" t="s">
        <v>347</v>
      </c>
      <c r="B119" s="176">
        <v>0</v>
      </c>
      <c r="C119" s="176">
        <v>0</v>
      </c>
      <c r="D119" s="176">
        <f t="shared" si="33"/>
        <v>0</v>
      </c>
      <c r="E119" s="176">
        <v>0</v>
      </c>
      <c r="F119" s="176">
        <v>0</v>
      </c>
      <c r="G119" s="176">
        <f t="shared" si="34"/>
        <v>0</v>
      </c>
    </row>
    <row r="120" spans="1:7" x14ac:dyDescent="0.25">
      <c r="A120" s="83" t="s">
        <v>348</v>
      </c>
      <c r="B120" s="176">
        <v>0</v>
      </c>
      <c r="C120" s="176">
        <v>0</v>
      </c>
      <c r="D120" s="176">
        <f t="shared" si="33"/>
        <v>0</v>
      </c>
      <c r="E120" s="176">
        <v>0</v>
      </c>
      <c r="F120" s="176">
        <v>0</v>
      </c>
      <c r="G120" s="176">
        <f t="shared" si="34"/>
        <v>0</v>
      </c>
    </row>
    <row r="121" spans="1:7" x14ac:dyDescent="0.25">
      <c r="A121" s="83" t="s">
        <v>349</v>
      </c>
      <c r="B121" s="176">
        <v>0</v>
      </c>
      <c r="C121" s="176">
        <v>0</v>
      </c>
      <c r="D121" s="176">
        <f t="shared" si="33"/>
        <v>0</v>
      </c>
      <c r="E121" s="176">
        <v>0</v>
      </c>
      <c r="F121" s="176">
        <v>0</v>
      </c>
      <c r="G121" s="176">
        <f t="shared" si="34"/>
        <v>0</v>
      </c>
    </row>
    <row r="122" spans="1:7" x14ac:dyDescent="0.25">
      <c r="A122" s="83" t="s">
        <v>350</v>
      </c>
      <c r="B122" s="176">
        <v>0</v>
      </c>
      <c r="C122" s="176">
        <v>0</v>
      </c>
      <c r="D122" s="176">
        <f t="shared" si="33"/>
        <v>0</v>
      </c>
      <c r="E122" s="176">
        <v>0</v>
      </c>
      <c r="F122" s="176">
        <v>0</v>
      </c>
      <c r="G122" s="176">
        <f t="shared" si="34"/>
        <v>0</v>
      </c>
    </row>
    <row r="123" spans="1:7" x14ac:dyDescent="0.25">
      <c r="A123" s="82" t="s">
        <v>351</v>
      </c>
      <c r="B123" s="176">
        <f>SUM(B124:B132)</f>
        <v>0</v>
      </c>
      <c r="C123" s="176">
        <f t="shared" ref="C123:G123" si="35">SUM(C124:C132)</f>
        <v>0</v>
      </c>
      <c r="D123" s="176">
        <f t="shared" si="35"/>
        <v>0</v>
      </c>
      <c r="E123" s="176">
        <f t="shared" si="35"/>
        <v>0</v>
      </c>
      <c r="F123" s="176">
        <f t="shared" si="35"/>
        <v>0</v>
      </c>
      <c r="G123" s="176">
        <f t="shared" si="35"/>
        <v>0</v>
      </c>
    </row>
    <row r="124" spans="1:7" x14ac:dyDescent="0.25">
      <c r="A124" s="83" t="s">
        <v>352</v>
      </c>
      <c r="B124" s="176">
        <v>0</v>
      </c>
      <c r="C124" s="176">
        <v>0</v>
      </c>
      <c r="D124" s="176">
        <f t="shared" ref="D124:D132" si="36">B124+C124</f>
        <v>0</v>
      </c>
      <c r="E124" s="176">
        <v>0</v>
      </c>
      <c r="F124" s="176">
        <v>0</v>
      </c>
      <c r="G124" s="176">
        <f t="shared" ref="G124:G132" si="37">D124-E124</f>
        <v>0</v>
      </c>
    </row>
    <row r="125" spans="1:7" x14ac:dyDescent="0.25">
      <c r="A125" s="83" t="s">
        <v>353</v>
      </c>
      <c r="B125" s="176">
        <v>0</v>
      </c>
      <c r="C125" s="176">
        <v>0</v>
      </c>
      <c r="D125" s="176">
        <f t="shared" si="36"/>
        <v>0</v>
      </c>
      <c r="E125" s="176">
        <v>0</v>
      </c>
      <c r="F125" s="176">
        <v>0</v>
      </c>
      <c r="G125" s="176">
        <f t="shared" si="37"/>
        <v>0</v>
      </c>
    </row>
    <row r="126" spans="1:7" x14ac:dyDescent="0.25">
      <c r="A126" s="83" t="s">
        <v>354</v>
      </c>
      <c r="B126" s="176">
        <v>0</v>
      </c>
      <c r="C126" s="176">
        <v>0</v>
      </c>
      <c r="D126" s="176">
        <f t="shared" si="36"/>
        <v>0</v>
      </c>
      <c r="E126" s="176">
        <v>0</v>
      </c>
      <c r="F126" s="176">
        <v>0</v>
      </c>
      <c r="G126" s="176">
        <f t="shared" si="37"/>
        <v>0</v>
      </c>
    </row>
    <row r="127" spans="1:7" x14ac:dyDescent="0.25">
      <c r="A127" s="83" t="s">
        <v>355</v>
      </c>
      <c r="B127" s="176">
        <v>0</v>
      </c>
      <c r="C127" s="176">
        <v>0</v>
      </c>
      <c r="D127" s="176">
        <f t="shared" si="36"/>
        <v>0</v>
      </c>
      <c r="E127" s="176">
        <v>0</v>
      </c>
      <c r="F127" s="176">
        <v>0</v>
      </c>
      <c r="G127" s="176">
        <f t="shared" si="37"/>
        <v>0</v>
      </c>
    </row>
    <row r="128" spans="1:7" x14ac:dyDescent="0.25">
      <c r="A128" s="83" t="s">
        <v>356</v>
      </c>
      <c r="B128" s="176">
        <v>0</v>
      </c>
      <c r="C128" s="176">
        <v>0</v>
      </c>
      <c r="D128" s="176">
        <f t="shared" si="36"/>
        <v>0</v>
      </c>
      <c r="E128" s="176">
        <v>0</v>
      </c>
      <c r="F128" s="176">
        <v>0</v>
      </c>
      <c r="G128" s="176">
        <f t="shared" si="37"/>
        <v>0</v>
      </c>
    </row>
    <row r="129" spans="1:7" x14ac:dyDescent="0.25">
      <c r="A129" s="83" t="s">
        <v>357</v>
      </c>
      <c r="B129" s="176">
        <v>0</v>
      </c>
      <c r="C129" s="176">
        <v>0</v>
      </c>
      <c r="D129" s="176">
        <f t="shared" si="36"/>
        <v>0</v>
      </c>
      <c r="E129" s="176">
        <v>0</v>
      </c>
      <c r="F129" s="176">
        <v>0</v>
      </c>
      <c r="G129" s="176">
        <f t="shared" si="37"/>
        <v>0</v>
      </c>
    </row>
    <row r="130" spans="1:7" x14ac:dyDescent="0.25">
      <c r="A130" s="83" t="s">
        <v>358</v>
      </c>
      <c r="B130" s="176">
        <v>0</v>
      </c>
      <c r="C130" s="176">
        <v>0</v>
      </c>
      <c r="D130" s="176">
        <f t="shared" si="36"/>
        <v>0</v>
      </c>
      <c r="E130" s="176">
        <v>0</v>
      </c>
      <c r="F130" s="176">
        <v>0</v>
      </c>
      <c r="G130" s="176">
        <f t="shared" si="37"/>
        <v>0</v>
      </c>
    </row>
    <row r="131" spans="1:7" x14ac:dyDescent="0.25">
      <c r="A131" s="83" t="s">
        <v>359</v>
      </c>
      <c r="B131" s="176">
        <v>0</v>
      </c>
      <c r="C131" s="176">
        <v>0</v>
      </c>
      <c r="D131" s="176">
        <f t="shared" si="36"/>
        <v>0</v>
      </c>
      <c r="E131" s="176">
        <v>0</v>
      </c>
      <c r="F131" s="176">
        <v>0</v>
      </c>
      <c r="G131" s="176">
        <f t="shared" si="37"/>
        <v>0</v>
      </c>
    </row>
    <row r="132" spans="1:7" x14ac:dyDescent="0.25">
      <c r="A132" s="83" t="s">
        <v>360</v>
      </c>
      <c r="B132" s="176">
        <v>0</v>
      </c>
      <c r="C132" s="176">
        <v>0</v>
      </c>
      <c r="D132" s="176">
        <f t="shared" si="36"/>
        <v>0</v>
      </c>
      <c r="E132" s="176">
        <v>0</v>
      </c>
      <c r="F132" s="176">
        <v>0</v>
      </c>
      <c r="G132" s="176">
        <f t="shared" si="37"/>
        <v>0</v>
      </c>
    </row>
    <row r="133" spans="1:7" x14ac:dyDescent="0.25">
      <c r="A133" s="82" t="s">
        <v>361</v>
      </c>
      <c r="B133" s="176">
        <f>SUM(B134:B136)</f>
        <v>2977000</v>
      </c>
      <c r="C133" s="176">
        <f t="shared" ref="C133:G133" si="38">SUM(C134:C136)</f>
        <v>0</v>
      </c>
      <c r="D133" s="176">
        <f t="shared" si="38"/>
        <v>2977000</v>
      </c>
      <c r="E133" s="176">
        <f t="shared" si="38"/>
        <v>0</v>
      </c>
      <c r="F133" s="176">
        <f t="shared" si="38"/>
        <v>0</v>
      </c>
      <c r="G133" s="176">
        <f t="shared" si="38"/>
        <v>2977000</v>
      </c>
    </row>
    <row r="134" spans="1:7" x14ac:dyDescent="0.25">
      <c r="A134" s="83" t="s">
        <v>362</v>
      </c>
      <c r="B134" s="177">
        <v>2977000</v>
      </c>
      <c r="C134" s="177">
        <v>0</v>
      </c>
      <c r="D134" s="176">
        <f t="shared" ref="D134:D157" si="39">B134+C134</f>
        <v>2977000</v>
      </c>
      <c r="E134" s="177">
        <v>0</v>
      </c>
      <c r="F134" s="177">
        <v>0</v>
      </c>
      <c r="G134" s="176">
        <f t="shared" ref="G134:G136" si="40">D134-E134</f>
        <v>2977000</v>
      </c>
    </row>
    <row r="135" spans="1:7" x14ac:dyDescent="0.25">
      <c r="A135" s="83" t="s">
        <v>363</v>
      </c>
      <c r="B135" s="176">
        <v>0</v>
      </c>
      <c r="C135" s="176">
        <v>0</v>
      </c>
      <c r="D135" s="176">
        <f t="shared" si="39"/>
        <v>0</v>
      </c>
      <c r="E135" s="176">
        <v>0</v>
      </c>
      <c r="F135" s="176">
        <v>0</v>
      </c>
      <c r="G135" s="176">
        <f t="shared" si="40"/>
        <v>0</v>
      </c>
    </row>
    <row r="136" spans="1:7" x14ac:dyDescent="0.25">
      <c r="A136" s="83" t="s">
        <v>364</v>
      </c>
      <c r="B136" s="176">
        <v>0</v>
      </c>
      <c r="C136" s="176">
        <v>0</v>
      </c>
      <c r="D136" s="176">
        <f t="shared" si="39"/>
        <v>0</v>
      </c>
      <c r="E136" s="176">
        <v>0</v>
      </c>
      <c r="F136" s="176">
        <v>0</v>
      </c>
      <c r="G136" s="176">
        <f t="shared" si="40"/>
        <v>0</v>
      </c>
    </row>
    <row r="137" spans="1:7" x14ac:dyDescent="0.25">
      <c r="A137" s="82" t="s">
        <v>365</v>
      </c>
      <c r="B137" s="176">
        <f>SUM(B138:B142,B144:B145)</f>
        <v>0</v>
      </c>
      <c r="C137" s="176">
        <f t="shared" ref="C137:G137" si="41">SUM(C138:C142,C144:C145)</f>
        <v>0</v>
      </c>
      <c r="D137" s="176">
        <f t="shared" si="41"/>
        <v>0</v>
      </c>
      <c r="E137" s="176">
        <f t="shared" si="41"/>
        <v>0</v>
      </c>
      <c r="F137" s="176">
        <f t="shared" si="41"/>
        <v>0</v>
      </c>
      <c r="G137" s="176">
        <f t="shared" si="41"/>
        <v>0</v>
      </c>
    </row>
    <row r="138" spans="1:7" x14ac:dyDescent="0.25">
      <c r="A138" s="83" t="s">
        <v>366</v>
      </c>
      <c r="B138" s="176">
        <v>0</v>
      </c>
      <c r="C138" s="176">
        <v>0</v>
      </c>
      <c r="D138" s="176">
        <f t="shared" si="39"/>
        <v>0</v>
      </c>
      <c r="E138" s="176">
        <v>0</v>
      </c>
      <c r="F138" s="176">
        <v>0</v>
      </c>
      <c r="G138" s="176">
        <f t="shared" ref="G138:G145" si="42">D138-E138</f>
        <v>0</v>
      </c>
    </row>
    <row r="139" spans="1:7" x14ac:dyDescent="0.25">
      <c r="A139" s="83" t="s">
        <v>367</v>
      </c>
      <c r="B139" s="176">
        <v>0</v>
      </c>
      <c r="C139" s="176">
        <v>0</v>
      </c>
      <c r="D139" s="176">
        <f t="shared" si="39"/>
        <v>0</v>
      </c>
      <c r="E139" s="176">
        <v>0</v>
      </c>
      <c r="F139" s="176">
        <v>0</v>
      </c>
      <c r="G139" s="176">
        <f t="shared" si="42"/>
        <v>0</v>
      </c>
    </row>
    <row r="140" spans="1:7" x14ac:dyDescent="0.25">
      <c r="A140" s="83" t="s">
        <v>368</v>
      </c>
      <c r="B140" s="176">
        <v>0</v>
      </c>
      <c r="C140" s="176">
        <v>0</v>
      </c>
      <c r="D140" s="176">
        <f t="shared" si="39"/>
        <v>0</v>
      </c>
      <c r="E140" s="176">
        <v>0</v>
      </c>
      <c r="F140" s="176">
        <v>0</v>
      </c>
      <c r="G140" s="176">
        <f t="shared" si="42"/>
        <v>0</v>
      </c>
    </row>
    <row r="141" spans="1:7" x14ac:dyDescent="0.25">
      <c r="A141" s="83" t="s">
        <v>369</v>
      </c>
      <c r="B141" s="176">
        <v>0</v>
      </c>
      <c r="C141" s="176">
        <v>0</v>
      </c>
      <c r="D141" s="176">
        <f t="shared" si="39"/>
        <v>0</v>
      </c>
      <c r="E141" s="176">
        <v>0</v>
      </c>
      <c r="F141" s="176">
        <v>0</v>
      </c>
      <c r="G141" s="176">
        <f t="shared" si="42"/>
        <v>0</v>
      </c>
    </row>
    <row r="142" spans="1:7" x14ac:dyDescent="0.25">
      <c r="A142" s="83" t="s">
        <v>370</v>
      </c>
      <c r="B142" s="176">
        <v>0</v>
      </c>
      <c r="C142" s="176">
        <v>0</v>
      </c>
      <c r="D142" s="176">
        <f t="shared" si="39"/>
        <v>0</v>
      </c>
      <c r="E142" s="176">
        <v>0</v>
      </c>
      <c r="F142" s="176">
        <v>0</v>
      </c>
      <c r="G142" s="176">
        <f t="shared" si="42"/>
        <v>0</v>
      </c>
    </row>
    <row r="143" spans="1:7" x14ac:dyDescent="0.25">
      <c r="A143" s="83" t="s">
        <v>371</v>
      </c>
      <c r="B143" s="176">
        <v>0</v>
      </c>
      <c r="C143" s="176">
        <v>0</v>
      </c>
      <c r="D143" s="176">
        <f t="shared" si="39"/>
        <v>0</v>
      </c>
      <c r="E143" s="176">
        <v>0</v>
      </c>
      <c r="F143" s="176">
        <v>0</v>
      </c>
      <c r="G143" s="176">
        <f t="shared" si="42"/>
        <v>0</v>
      </c>
    </row>
    <row r="144" spans="1:7" x14ac:dyDescent="0.25">
      <c r="A144" s="83" t="s">
        <v>372</v>
      </c>
      <c r="B144" s="176">
        <v>0</v>
      </c>
      <c r="C144" s="176">
        <v>0</v>
      </c>
      <c r="D144" s="176">
        <f t="shared" si="39"/>
        <v>0</v>
      </c>
      <c r="E144" s="176">
        <v>0</v>
      </c>
      <c r="F144" s="176">
        <v>0</v>
      </c>
      <c r="G144" s="176">
        <f t="shared" si="42"/>
        <v>0</v>
      </c>
    </row>
    <row r="145" spans="1:7" x14ac:dyDescent="0.25">
      <c r="A145" s="83" t="s">
        <v>373</v>
      </c>
      <c r="B145" s="176">
        <v>0</v>
      </c>
      <c r="C145" s="176">
        <v>0</v>
      </c>
      <c r="D145" s="176">
        <f t="shared" si="39"/>
        <v>0</v>
      </c>
      <c r="E145" s="176">
        <v>0</v>
      </c>
      <c r="F145" s="176">
        <v>0</v>
      </c>
      <c r="G145" s="176">
        <f t="shared" si="42"/>
        <v>0</v>
      </c>
    </row>
    <row r="146" spans="1:7" x14ac:dyDescent="0.25">
      <c r="A146" s="82" t="s">
        <v>374</v>
      </c>
      <c r="B146" s="176">
        <f>SUM(B147:B149)</f>
        <v>0</v>
      </c>
      <c r="C146" s="176">
        <f t="shared" ref="C146:G146" si="43">SUM(C147:C149)</f>
        <v>0</v>
      </c>
      <c r="D146" s="176">
        <f t="shared" si="43"/>
        <v>0</v>
      </c>
      <c r="E146" s="176">
        <f t="shared" si="43"/>
        <v>0</v>
      </c>
      <c r="F146" s="176">
        <f t="shared" si="43"/>
        <v>0</v>
      </c>
      <c r="G146" s="176">
        <f t="shared" si="43"/>
        <v>0</v>
      </c>
    </row>
    <row r="147" spans="1:7" x14ac:dyDescent="0.25">
      <c r="A147" s="83" t="s">
        <v>375</v>
      </c>
      <c r="B147" s="176">
        <v>0</v>
      </c>
      <c r="C147" s="176">
        <v>0</v>
      </c>
      <c r="D147" s="176">
        <f t="shared" si="39"/>
        <v>0</v>
      </c>
      <c r="E147" s="176">
        <v>0</v>
      </c>
      <c r="F147" s="176">
        <v>0</v>
      </c>
      <c r="G147" s="176">
        <f t="shared" ref="G147:G149" si="44">D147-E147</f>
        <v>0</v>
      </c>
    </row>
    <row r="148" spans="1:7" x14ac:dyDescent="0.25">
      <c r="A148" s="83" t="s">
        <v>376</v>
      </c>
      <c r="B148" s="176">
        <v>0</v>
      </c>
      <c r="C148" s="176">
        <v>0</v>
      </c>
      <c r="D148" s="176">
        <f t="shared" si="39"/>
        <v>0</v>
      </c>
      <c r="E148" s="176">
        <v>0</v>
      </c>
      <c r="F148" s="176">
        <v>0</v>
      </c>
      <c r="G148" s="176">
        <f t="shared" si="44"/>
        <v>0</v>
      </c>
    </row>
    <row r="149" spans="1:7" x14ac:dyDescent="0.25">
      <c r="A149" s="83" t="s">
        <v>377</v>
      </c>
      <c r="B149" s="176">
        <v>0</v>
      </c>
      <c r="C149" s="176">
        <v>0</v>
      </c>
      <c r="D149" s="176">
        <f t="shared" si="39"/>
        <v>0</v>
      </c>
      <c r="E149" s="176">
        <v>0</v>
      </c>
      <c r="F149" s="176">
        <v>0</v>
      </c>
      <c r="G149" s="176">
        <f t="shared" si="44"/>
        <v>0</v>
      </c>
    </row>
    <row r="150" spans="1:7" x14ac:dyDescent="0.25">
      <c r="A150" s="82" t="s">
        <v>378</v>
      </c>
      <c r="B150" s="176">
        <f>SUM(B151:B157)</f>
        <v>0</v>
      </c>
      <c r="C150" s="176">
        <f t="shared" ref="C150:G150" si="45">SUM(C151:C157)</f>
        <v>0</v>
      </c>
      <c r="D150" s="176">
        <f t="shared" si="45"/>
        <v>0</v>
      </c>
      <c r="E150" s="176">
        <f t="shared" si="45"/>
        <v>0</v>
      </c>
      <c r="F150" s="176">
        <f t="shared" si="45"/>
        <v>0</v>
      </c>
      <c r="G150" s="176">
        <f t="shared" si="45"/>
        <v>0</v>
      </c>
    </row>
    <row r="151" spans="1:7" x14ac:dyDescent="0.25">
      <c r="A151" s="83" t="s">
        <v>379</v>
      </c>
      <c r="B151" s="176">
        <v>0</v>
      </c>
      <c r="C151" s="176">
        <v>0</v>
      </c>
      <c r="D151" s="176">
        <f t="shared" si="39"/>
        <v>0</v>
      </c>
      <c r="E151" s="176">
        <v>0</v>
      </c>
      <c r="F151" s="176">
        <v>0</v>
      </c>
      <c r="G151" s="176">
        <f t="shared" ref="G151:G157" si="46">D151-E151</f>
        <v>0</v>
      </c>
    </row>
    <row r="152" spans="1:7" x14ac:dyDescent="0.25">
      <c r="A152" s="83" t="s">
        <v>380</v>
      </c>
      <c r="B152" s="176">
        <v>0</v>
      </c>
      <c r="C152" s="176">
        <v>0</v>
      </c>
      <c r="D152" s="176">
        <f t="shared" si="39"/>
        <v>0</v>
      </c>
      <c r="E152" s="176">
        <v>0</v>
      </c>
      <c r="F152" s="176">
        <v>0</v>
      </c>
      <c r="G152" s="176">
        <f t="shared" si="46"/>
        <v>0</v>
      </c>
    </row>
    <row r="153" spans="1:7" x14ac:dyDescent="0.25">
      <c r="A153" s="83" t="s">
        <v>381</v>
      </c>
      <c r="B153" s="176">
        <v>0</v>
      </c>
      <c r="C153" s="176">
        <v>0</v>
      </c>
      <c r="D153" s="176">
        <f t="shared" si="39"/>
        <v>0</v>
      </c>
      <c r="E153" s="176">
        <v>0</v>
      </c>
      <c r="F153" s="176">
        <v>0</v>
      </c>
      <c r="G153" s="176">
        <f t="shared" si="46"/>
        <v>0</v>
      </c>
    </row>
    <row r="154" spans="1:7" x14ac:dyDescent="0.25">
      <c r="A154" s="85" t="s">
        <v>382</v>
      </c>
      <c r="B154" s="176">
        <v>0</v>
      </c>
      <c r="C154" s="176">
        <v>0</v>
      </c>
      <c r="D154" s="176">
        <f t="shared" si="39"/>
        <v>0</v>
      </c>
      <c r="E154" s="176">
        <v>0</v>
      </c>
      <c r="F154" s="176">
        <v>0</v>
      </c>
      <c r="G154" s="176">
        <f t="shared" si="46"/>
        <v>0</v>
      </c>
    </row>
    <row r="155" spans="1:7" x14ac:dyDescent="0.25">
      <c r="A155" s="83" t="s">
        <v>383</v>
      </c>
      <c r="B155" s="176">
        <v>0</v>
      </c>
      <c r="C155" s="176">
        <v>0</v>
      </c>
      <c r="D155" s="176">
        <f t="shared" si="39"/>
        <v>0</v>
      </c>
      <c r="E155" s="176">
        <v>0</v>
      </c>
      <c r="F155" s="176">
        <v>0</v>
      </c>
      <c r="G155" s="176">
        <f t="shared" si="46"/>
        <v>0</v>
      </c>
    </row>
    <row r="156" spans="1:7" x14ac:dyDescent="0.25">
      <c r="A156" s="83" t="s">
        <v>384</v>
      </c>
      <c r="B156" s="176">
        <v>0</v>
      </c>
      <c r="C156" s="176">
        <v>0</v>
      </c>
      <c r="D156" s="176">
        <f t="shared" si="39"/>
        <v>0</v>
      </c>
      <c r="E156" s="176">
        <v>0</v>
      </c>
      <c r="F156" s="176">
        <v>0</v>
      </c>
      <c r="G156" s="176">
        <f t="shared" si="46"/>
        <v>0</v>
      </c>
    </row>
    <row r="157" spans="1:7" x14ac:dyDescent="0.25">
      <c r="A157" s="83" t="s">
        <v>385</v>
      </c>
      <c r="B157" s="176">
        <v>0</v>
      </c>
      <c r="C157" s="176">
        <v>0</v>
      </c>
      <c r="D157" s="176">
        <f t="shared" si="39"/>
        <v>0</v>
      </c>
      <c r="E157" s="176">
        <v>0</v>
      </c>
      <c r="F157" s="176">
        <v>0</v>
      </c>
      <c r="G157" s="176">
        <f t="shared" si="46"/>
        <v>0</v>
      </c>
    </row>
    <row r="158" spans="1:7" x14ac:dyDescent="0.25">
      <c r="A158" s="86"/>
      <c r="B158" s="87"/>
      <c r="C158" s="87"/>
      <c r="D158" s="87"/>
      <c r="E158" s="87"/>
      <c r="F158" s="87"/>
      <c r="G158" s="87"/>
    </row>
    <row r="159" spans="1:7" x14ac:dyDescent="0.25">
      <c r="A159" s="28" t="s">
        <v>387</v>
      </c>
      <c r="B159" s="88">
        <f t="shared" ref="B159:G159" si="47">B9+B84</f>
        <v>100310830</v>
      </c>
      <c r="C159" s="88">
        <f t="shared" si="47"/>
        <v>3725582.74</v>
      </c>
      <c r="D159" s="88">
        <f t="shared" si="47"/>
        <v>104036412.73999998</v>
      </c>
      <c r="E159" s="88">
        <f t="shared" si="47"/>
        <v>29270291.719999999</v>
      </c>
      <c r="F159" s="88">
        <f t="shared" si="47"/>
        <v>28556373.400000006</v>
      </c>
      <c r="G159" s="88">
        <f t="shared" si="47"/>
        <v>74766121.020000011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158:F159" unlockedFormula="1"/>
    <ignoredError sqref="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5"/>
  <sheetViews>
    <sheetView showGridLines="0" topLeftCell="A16" zoomScaleNormal="100" workbookViewId="0">
      <selection activeCell="B25" sqref="B25:G2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388</v>
      </c>
      <c r="B1" s="199"/>
      <c r="C1" s="199"/>
      <c r="D1" s="199"/>
      <c r="E1" s="199"/>
      <c r="F1" s="199"/>
      <c r="G1" s="200"/>
    </row>
    <row r="2" spans="1:7" ht="15" customHeight="1" x14ac:dyDescent="0.25">
      <c r="A2" s="107" t="str">
        <f>'Formato 1'!A2</f>
        <v>JUNTA MUNICIPAL DE AGUA POTABLE Y ALCANTARILLADO DE CORTAZAR GTO.</v>
      </c>
      <c r="B2" s="108"/>
      <c r="C2" s="108"/>
      <c r="D2" s="108"/>
      <c r="E2" s="108"/>
      <c r="F2" s="108"/>
      <c r="G2" s="109"/>
    </row>
    <row r="3" spans="1:7" ht="15" customHeight="1" x14ac:dyDescent="0.25">
      <c r="A3" s="110" t="s">
        <v>304</v>
      </c>
      <c r="B3" s="111"/>
      <c r="C3" s="111"/>
      <c r="D3" s="111"/>
      <c r="E3" s="111"/>
      <c r="F3" s="111"/>
      <c r="G3" s="112"/>
    </row>
    <row r="4" spans="1:7" ht="15" customHeight="1" x14ac:dyDescent="0.25">
      <c r="A4" s="110" t="s">
        <v>389</v>
      </c>
      <c r="B4" s="111"/>
      <c r="C4" s="111"/>
      <c r="D4" s="111"/>
      <c r="E4" s="111"/>
      <c r="F4" s="111"/>
      <c r="G4" s="112"/>
    </row>
    <row r="5" spans="1:7" ht="15" customHeight="1" x14ac:dyDescent="0.25">
      <c r="A5" s="110" t="str">
        <f>'Formato 3'!A4</f>
        <v>Del 1 de Enero al 31 de Marzo de 2025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3</v>
      </c>
      <c r="B6" s="114"/>
      <c r="C6" s="114"/>
      <c r="D6" s="114"/>
      <c r="E6" s="114"/>
      <c r="F6" s="114"/>
      <c r="G6" s="115"/>
    </row>
    <row r="7" spans="1:7" ht="15" customHeight="1" x14ac:dyDescent="0.25">
      <c r="A7" s="193" t="s">
        <v>7</v>
      </c>
      <c r="B7" s="195" t="s">
        <v>306</v>
      </c>
      <c r="C7" s="195"/>
      <c r="D7" s="195"/>
      <c r="E7" s="195"/>
      <c r="F7" s="195"/>
      <c r="G7" s="197" t="s">
        <v>307</v>
      </c>
    </row>
    <row r="8" spans="1:7" ht="30" x14ac:dyDescent="0.25">
      <c r="A8" s="194"/>
      <c r="B8" s="24" t="s">
        <v>308</v>
      </c>
      <c r="C8" s="7" t="s">
        <v>238</v>
      </c>
      <c r="D8" s="24" t="s">
        <v>239</v>
      </c>
      <c r="E8" s="24" t="s">
        <v>194</v>
      </c>
      <c r="F8" s="24" t="s">
        <v>211</v>
      </c>
      <c r="G8" s="196"/>
    </row>
    <row r="9" spans="1:7" ht="15.75" customHeight="1" x14ac:dyDescent="0.25">
      <c r="A9" s="25" t="s">
        <v>390</v>
      </c>
      <c r="B9" s="29">
        <f t="shared" ref="B9:G9" si="0">SUM(B10:B22)</f>
        <v>97333830</v>
      </c>
      <c r="C9" s="29">
        <f t="shared" si="0"/>
        <v>3725582.74</v>
      </c>
      <c r="D9" s="29">
        <f t="shared" si="0"/>
        <v>101059412.73999999</v>
      </c>
      <c r="E9" s="29">
        <f t="shared" si="0"/>
        <v>29270291.720000003</v>
      </c>
      <c r="F9" s="29">
        <f t="shared" si="0"/>
        <v>28556373.399999995</v>
      </c>
      <c r="G9" s="29">
        <f t="shared" si="0"/>
        <v>71789121.020000011</v>
      </c>
    </row>
    <row r="10" spans="1:7" x14ac:dyDescent="0.25">
      <c r="A10" s="62" t="s">
        <v>602</v>
      </c>
      <c r="B10" s="179">
        <v>25365085</v>
      </c>
      <c r="C10" s="179">
        <v>496160</v>
      </c>
      <c r="D10" s="180">
        <f>B10+C10</f>
        <v>25861245</v>
      </c>
      <c r="E10" s="179">
        <v>10105770.85</v>
      </c>
      <c r="F10" s="179">
        <v>9738782.1600000001</v>
      </c>
      <c r="G10" s="180">
        <f>D10-E10</f>
        <v>15755474.15</v>
      </c>
    </row>
    <row r="11" spans="1:7" x14ac:dyDescent="0.25">
      <c r="A11" s="62" t="s">
        <v>603</v>
      </c>
      <c r="B11" s="179">
        <v>11851216</v>
      </c>
      <c r="C11" s="179">
        <v>-1000000</v>
      </c>
      <c r="D11" s="180">
        <f t="shared" ref="D11:D22" si="1">B11+C11</f>
        <v>10851216</v>
      </c>
      <c r="E11" s="179">
        <v>3810089.03</v>
      </c>
      <c r="F11" s="179">
        <v>3722618.32</v>
      </c>
      <c r="G11" s="180">
        <f t="shared" ref="G11:G22" si="2">D11-E11</f>
        <v>7041126.9700000007</v>
      </c>
    </row>
    <row r="12" spans="1:7" x14ac:dyDescent="0.25">
      <c r="A12" s="62" t="s">
        <v>604</v>
      </c>
      <c r="B12" s="179">
        <v>4699290</v>
      </c>
      <c r="C12" s="179">
        <v>0</v>
      </c>
      <c r="D12" s="180">
        <f t="shared" si="1"/>
        <v>4699290</v>
      </c>
      <c r="E12" s="179">
        <v>829723.71</v>
      </c>
      <c r="F12" s="179">
        <v>793140.35</v>
      </c>
      <c r="G12" s="180">
        <f t="shared" si="2"/>
        <v>3869566.29</v>
      </c>
    </row>
    <row r="13" spans="1:7" x14ac:dyDescent="0.25">
      <c r="A13" s="62" t="s">
        <v>605</v>
      </c>
      <c r="B13" s="179">
        <v>3571350</v>
      </c>
      <c r="C13" s="179">
        <v>0</v>
      </c>
      <c r="D13" s="180">
        <f t="shared" si="1"/>
        <v>3571350</v>
      </c>
      <c r="E13" s="179">
        <v>597585.54</v>
      </c>
      <c r="F13" s="179">
        <v>585512.28</v>
      </c>
      <c r="G13" s="180">
        <f t="shared" si="2"/>
        <v>2973764.46</v>
      </c>
    </row>
    <row r="14" spans="1:7" x14ac:dyDescent="0.25">
      <c r="A14" s="62" t="s">
        <v>606</v>
      </c>
      <c r="B14" s="179">
        <v>4876016</v>
      </c>
      <c r="C14" s="179">
        <v>165361.21</v>
      </c>
      <c r="D14" s="180">
        <f t="shared" si="1"/>
        <v>5041377.21</v>
      </c>
      <c r="E14" s="179">
        <v>1269191.1000000001</v>
      </c>
      <c r="F14" s="179">
        <v>1253042.25</v>
      </c>
      <c r="G14" s="180">
        <f t="shared" si="2"/>
        <v>3772186.11</v>
      </c>
    </row>
    <row r="15" spans="1:7" x14ac:dyDescent="0.25">
      <c r="A15" s="62" t="s">
        <v>607</v>
      </c>
      <c r="B15" s="179">
        <v>5650246</v>
      </c>
      <c r="C15" s="179">
        <v>-622284.06000000006</v>
      </c>
      <c r="D15" s="180">
        <f t="shared" si="1"/>
        <v>5027961.9399999995</v>
      </c>
      <c r="E15" s="179">
        <v>729407.87</v>
      </c>
      <c r="F15" s="179">
        <v>705461.18</v>
      </c>
      <c r="G15" s="180">
        <f t="shared" si="2"/>
        <v>4298554.0699999994</v>
      </c>
    </row>
    <row r="16" spans="1:7" x14ac:dyDescent="0.25">
      <c r="A16" s="62" t="s">
        <v>608</v>
      </c>
      <c r="B16" s="179">
        <v>5124776</v>
      </c>
      <c r="C16" s="179">
        <v>0</v>
      </c>
      <c r="D16" s="180">
        <f t="shared" si="1"/>
        <v>5124776</v>
      </c>
      <c r="E16" s="179">
        <v>920435.41</v>
      </c>
      <c r="F16" s="179">
        <v>895141.22</v>
      </c>
      <c r="G16" s="180">
        <f t="shared" si="2"/>
        <v>4204340.59</v>
      </c>
    </row>
    <row r="17" spans="1:7" x14ac:dyDescent="0.25">
      <c r="A17" s="62" t="s">
        <v>609</v>
      </c>
      <c r="B17" s="179">
        <v>7892337</v>
      </c>
      <c r="C17" s="179">
        <v>537667.24</v>
      </c>
      <c r="D17" s="180">
        <f t="shared" si="1"/>
        <v>8430004.2400000002</v>
      </c>
      <c r="E17" s="179">
        <v>2633204.67</v>
      </c>
      <c r="F17" s="179">
        <v>2576149.4300000002</v>
      </c>
      <c r="G17" s="180">
        <f t="shared" si="2"/>
        <v>5796799.5700000003</v>
      </c>
    </row>
    <row r="18" spans="1:7" x14ac:dyDescent="0.25">
      <c r="A18" s="62" t="s">
        <v>610</v>
      </c>
      <c r="B18" s="179">
        <v>2374122</v>
      </c>
      <c r="C18" s="179">
        <v>0</v>
      </c>
      <c r="D18" s="180">
        <f t="shared" si="1"/>
        <v>2374122</v>
      </c>
      <c r="E18" s="179">
        <v>449052.53</v>
      </c>
      <c r="F18" s="179">
        <v>439543.63</v>
      </c>
      <c r="G18" s="180">
        <f t="shared" si="2"/>
        <v>1925069.47</v>
      </c>
    </row>
    <row r="19" spans="1:7" x14ac:dyDescent="0.25">
      <c r="A19" s="62" t="s">
        <v>611</v>
      </c>
      <c r="B19" s="179">
        <v>8988575</v>
      </c>
      <c r="C19" s="179">
        <v>147550.20000000001</v>
      </c>
      <c r="D19" s="180">
        <f t="shared" si="1"/>
        <v>9136125.1999999993</v>
      </c>
      <c r="E19" s="179">
        <v>1886196.96</v>
      </c>
      <c r="F19" s="179">
        <v>1858191.72</v>
      </c>
      <c r="G19" s="180">
        <f t="shared" si="2"/>
        <v>7249928.2399999993</v>
      </c>
    </row>
    <row r="20" spans="1:7" x14ac:dyDescent="0.25">
      <c r="A20" s="62" t="s">
        <v>612</v>
      </c>
      <c r="B20" s="179">
        <v>3970428</v>
      </c>
      <c r="C20" s="179">
        <v>137495.41</v>
      </c>
      <c r="D20" s="180">
        <f t="shared" si="1"/>
        <v>4107923.41</v>
      </c>
      <c r="E20" s="179">
        <v>1287323.05</v>
      </c>
      <c r="F20" s="179">
        <v>1264078.97</v>
      </c>
      <c r="G20" s="180">
        <f t="shared" si="2"/>
        <v>2820600.3600000003</v>
      </c>
    </row>
    <row r="21" spans="1:7" x14ac:dyDescent="0.25">
      <c r="A21" s="62" t="s">
        <v>613</v>
      </c>
      <c r="B21" s="179">
        <v>11665988</v>
      </c>
      <c r="C21" s="179">
        <v>3725582.74</v>
      </c>
      <c r="D21" s="180">
        <f t="shared" si="1"/>
        <v>15391570.74</v>
      </c>
      <c r="E21" s="179">
        <v>4573097.62</v>
      </c>
      <c r="F21" s="179">
        <v>4550939.95</v>
      </c>
      <c r="G21" s="180">
        <f t="shared" si="2"/>
        <v>10818473.120000001</v>
      </c>
    </row>
    <row r="22" spans="1:7" x14ac:dyDescent="0.25">
      <c r="A22" s="62" t="s">
        <v>614</v>
      </c>
      <c r="B22" s="179">
        <v>1304401</v>
      </c>
      <c r="C22" s="179">
        <v>138050</v>
      </c>
      <c r="D22" s="180">
        <f t="shared" si="1"/>
        <v>1442451</v>
      </c>
      <c r="E22" s="179">
        <v>179213.38</v>
      </c>
      <c r="F22" s="179">
        <v>173771.94</v>
      </c>
      <c r="G22" s="180">
        <f t="shared" si="2"/>
        <v>1263237.6200000001</v>
      </c>
    </row>
    <row r="23" spans="1:7" x14ac:dyDescent="0.25">
      <c r="A23" s="30" t="s">
        <v>154</v>
      </c>
      <c r="B23" s="48"/>
      <c r="C23" s="48"/>
      <c r="D23" s="48"/>
      <c r="E23" s="48"/>
      <c r="F23" s="48"/>
      <c r="G23" s="48"/>
    </row>
    <row r="24" spans="1:7" x14ac:dyDescent="0.25">
      <c r="A24" s="3" t="s">
        <v>398</v>
      </c>
      <c r="B24" s="4">
        <f>SUM(B25:B32)</f>
        <v>2977000</v>
      </c>
      <c r="C24" s="4">
        <f t="shared" ref="C24:G24" si="3">SUM(C25:C32)</f>
        <v>0</v>
      </c>
      <c r="D24" s="4">
        <f t="shared" si="3"/>
        <v>2977000</v>
      </c>
      <c r="E24" s="4">
        <f t="shared" si="3"/>
        <v>0</v>
      </c>
      <c r="F24" s="4">
        <f t="shared" si="3"/>
        <v>0</v>
      </c>
      <c r="G24" s="4">
        <f t="shared" si="3"/>
        <v>2977000</v>
      </c>
    </row>
    <row r="25" spans="1:7" x14ac:dyDescent="0.25">
      <c r="A25" s="62" t="s">
        <v>613</v>
      </c>
      <c r="B25" s="179">
        <v>2977000</v>
      </c>
      <c r="C25" s="179">
        <v>0</v>
      </c>
      <c r="D25" s="180">
        <f t="shared" ref="D25" si="4">B25+C25</f>
        <v>2977000</v>
      </c>
      <c r="E25" s="179">
        <v>0</v>
      </c>
      <c r="F25" s="179">
        <v>0</v>
      </c>
      <c r="G25" s="180">
        <f t="shared" ref="G25" si="5">D25-E25</f>
        <v>2977000</v>
      </c>
    </row>
    <row r="26" spans="1:7" x14ac:dyDescent="0.25">
      <c r="A26" s="62" t="s">
        <v>391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62" t="s">
        <v>392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62" t="s">
        <v>393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</row>
    <row r="29" spans="1:7" x14ac:dyDescent="0.25">
      <c r="A29" s="62" t="s">
        <v>394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62" t="s">
        <v>395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</row>
    <row r="31" spans="1:7" x14ac:dyDescent="0.25">
      <c r="A31" s="62" t="s">
        <v>396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62" t="s">
        <v>397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</row>
    <row r="33" spans="1:7" x14ac:dyDescent="0.25">
      <c r="A33" s="30" t="s">
        <v>154</v>
      </c>
      <c r="B33" s="48"/>
      <c r="C33" s="48"/>
      <c r="D33" s="48"/>
      <c r="E33" s="48"/>
      <c r="F33" s="48"/>
      <c r="G33" s="48"/>
    </row>
    <row r="34" spans="1:7" x14ac:dyDescent="0.25">
      <c r="A34" s="3" t="s">
        <v>387</v>
      </c>
      <c r="B34" s="4">
        <f t="shared" ref="B34:G34" si="6">SUM(B24,B9)</f>
        <v>100310830</v>
      </c>
      <c r="C34" s="4">
        <f t="shared" si="6"/>
        <v>3725582.74</v>
      </c>
      <c r="D34" s="4">
        <f t="shared" si="6"/>
        <v>104036412.73999999</v>
      </c>
      <c r="E34" s="4">
        <f t="shared" si="6"/>
        <v>29270291.720000003</v>
      </c>
      <c r="F34" s="4">
        <f t="shared" si="6"/>
        <v>28556373.399999995</v>
      </c>
      <c r="G34" s="4">
        <f t="shared" si="6"/>
        <v>74766121.020000011</v>
      </c>
    </row>
    <row r="35" spans="1:7" x14ac:dyDescent="0.25">
      <c r="A35" s="54"/>
      <c r="B35" s="54"/>
      <c r="C35" s="54"/>
      <c r="D35" s="54"/>
      <c r="E35" s="54"/>
      <c r="F35" s="54"/>
      <c r="G35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G24 B9:G9 B33:G34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3:G24 B9:G9 B26:G3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4" zoomScaleNormal="100" workbookViewId="0">
      <selection activeCell="B9" sqref="B9:G7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399</v>
      </c>
      <c r="B1" s="205"/>
      <c r="C1" s="205"/>
      <c r="D1" s="205"/>
      <c r="E1" s="205"/>
      <c r="F1" s="205"/>
      <c r="G1" s="205"/>
    </row>
    <row r="2" spans="1:7" x14ac:dyDescent="0.25">
      <c r="A2" s="107" t="str">
        <f>'Formato 1'!A2</f>
        <v>JUNTA MUNICIPAL DE AGUA POTABLE Y ALCANTARILLADO DE CORTAZAR GTO.</v>
      </c>
      <c r="B2" s="108"/>
      <c r="C2" s="108"/>
      <c r="D2" s="108"/>
      <c r="E2" s="108"/>
      <c r="F2" s="108"/>
      <c r="G2" s="109"/>
    </row>
    <row r="3" spans="1:7" x14ac:dyDescent="0.25">
      <c r="A3" s="110" t="s">
        <v>400</v>
      </c>
      <c r="B3" s="111"/>
      <c r="C3" s="111"/>
      <c r="D3" s="111"/>
      <c r="E3" s="111"/>
      <c r="F3" s="111"/>
      <c r="G3" s="112"/>
    </row>
    <row r="4" spans="1:7" x14ac:dyDescent="0.25">
      <c r="A4" s="110" t="s">
        <v>401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Marzo de 2025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3</v>
      </c>
      <c r="B6" s="114"/>
      <c r="C6" s="114"/>
      <c r="D6" s="114"/>
      <c r="E6" s="114"/>
      <c r="F6" s="114"/>
      <c r="G6" s="115"/>
    </row>
    <row r="7" spans="1:7" ht="15.75" customHeight="1" x14ac:dyDescent="0.25">
      <c r="A7" s="193" t="s">
        <v>7</v>
      </c>
      <c r="B7" s="201" t="s">
        <v>306</v>
      </c>
      <c r="C7" s="202"/>
      <c r="D7" s="202"/>
      <c r="E7" s="202"/>
      <c r="F7" s="203"/>
      <c r="G7" s="197" t="s">
        <v>402</v>
      </c>
    </row>
    <row r="8" spans="1:7" ht="30" x14ac:dyDescent="0.25">
      <c r="A8" s="194"/>
      <c r="B8" s="24" t="s">
        <v>308</v>
      </c>
      <c r="C8" s="7" t="s">
        <v>403</v>
      </c>
      <c r="D8" s="24" t="s">
        <v>310</v>
      </c>
      <c r="E8" s="24" t="s">
        <v>194</v>
      </c>
      <c r="F8" s="31" t="s">
        <v>211</v>
      </c>
      <c r="G8" s="196"/>
    </row>
    <row r="9" spans="1:7" ht="16.5" customHeight="1" x14ac:dyDescent="0.25">
      <c r="A9" s="25" t="s">
        <v>404</v>
      </c>
      <c r="B9" s="181">
        <f>B10+B19+B27+B37</f>
        <v>97333830</v>
      </c>
      <c r="C9" s="181">
        <f t="shared" ref="C9:G9" si="0">C10+C19+C27+C37</f>
        <v>3725582.74</v>
      </c>
      <c r="D9" s="181">
        <f t="shared" si="0"/>
        <v>101059412.74000001</v>
      </c>
      <c r="E9" s="181">
        <f t="shared" si="0"/>
        <v>29270291.719999999</v>
      </c>
      <c r="F9" s="181">
        <f t="shared" si="0"/>
        <v>28556373.400000002</v>
      </c>
      <c r="G9" s="181">
        <f t="shared" si="0"/>
        <v>71789121.019999996</v>
      </c>
    </row>
    <row r="10" spans="1:7" ht="15" customHeight="1" x14ac:dyDescent="0.25">
      <c r="A10" s="57" t="s">
        <v>405</v>
      </c>
      <c r="B10" s="182">
        <f>SUM(B11:B18)</f>
        <v>22637787</v>
      </c>
      <c r="C10" s="182">
        <f t="shared" ref="C10:G10" si="1">SUM(C11:C18)</f>
        <v>52878.59</v>
      </c>
      <c r="D10" s="182">
        <f t="shared" si="1"/>
        <v>22690665.59</v>
      </c>
      <c r="E10" s="182">
        <f t="shared" si="1"/>
        <v>5570371</v>
      </c>
      <c r="F10" s="182">
        <f t="shared" si="1"/>
        <v>5440830.7999999998</v>
      </c>
      <c r="G10" s="182">
        <f t="shared" si="1"/>
        <v>17120294.59</v>
      </c>
    </row>
    <row r="11" spans="1:7" x14ac:dyDescent="0.25">
      <c r="A11" s="76" t="s">
        <v>406</v>
      </c>
      <c r="B11" s="182">
        <v>0</v>
      </c>
      <c r="C11" s="182">
        <v>0</v>
      </c>
      <c r="D11" s="182">
        <f>B11+C11</f>
        <v>0</v>
      </c>
      <c r="E11" s="182">
        <v>0</v>
      </c>
      <c r="F11" s="182">
        <v>0</v>
      </c>
      <c r="G11" s="182">
        <f>D11-E11</f>
        <v>0</v>
      </c>
    </row>
    <row r="12" spans="1:7" x14ac:dyDescent="0.25">
      <c r="A12" s="76" t="s">
        <v>407</v>
      </c>
      <c r="B12" s="182">
        <v>0</v>
      </c>
      <c r="C12" s="182">
        <v>0</v>
      </c>
      <c r="D12" s="182">
        <f t="shared" ref="D12:D18" si="2">B12+C12</f>
        <v>0</v>
      </c>
      <c r="E12" s="182">
        <v>0</v>
      </c>
      <c r="F12" s="182">
        <v>0</v>
      </c>
      <c r="G12" s="182">
        <f t="shared" ref="G12:G18" si="3">D12-E12</f>
        <v>0</v>
      </c>
    </row>
    <row r="13" spans="1:7" x14ac:dyDescent="0.25">
      <c r="A13" s="76" t="s">
        <v>408</v>
      </c>
      <c r="B13" s="182">
        <v>0</v>
      </c>
      <c r="C13" s="182">
        <v>0</v>
      </c>
      <c r="D13" s="182">
        <f t="shared" si="2"/>
        <v>0</v>
      </c>
      <c r="E13" s="182">
        <v>0</v>
      </c>
      <c r="F13" s="182">
        <v>0</v>
      </c>
      <c r="G13" s="182">
        <f t="shared" si="3"/>
        <v>0</v>
      </c>
    </row>
    <row r="14" spans="1:7" x14ac:dyDescent="0.25">
      <c r="A14" s="76" t="s">
        <v>409</v>
      </c>
      <c r="B14" s="182">
        <v>0</v>
      </c>
      <c r="C14" s="182">
        <v>0</v>
      </c>
      <c r="D14" s="182">
        <f t="shared" si="2"/>
        <v>0</v>
      </c>
      <c r="E14" s="182">
        <v>0</v>
      </c>
      <c r="F14" s="182">
        <v>0</v>
      </c>
      <c r="G14" s="182">
        <f t="shared" si="3"/>
        <v>0</v>
      </c>
    </row>
    <row r="15" spans="1:7" x14ac:dyDescent="0.25">
      <c r="A15" s="76" t="s">
        <v>410</v>
      </c>
      <c r="B15" s="183">
        <v>18667359</v>
      </c>
      <c r="C15" s="183">
        <v>-84616.82</v>
      </c>
      <c r="D15" s="182">
        <f t="shared" si="2"/>
        <v>18582742.18</v>
      </c>
      <c r="E15" s="183">
        <v>4283047.95</v>
      </c>
      <c r="F15" s="183">
        <v>4176751.83</v>
      </c>
      <c r="G15" s="182">
        <f t="shared" si="3"/>
        <v>14299694.23</v>
      </c>
    </row>
    <row r="16" spans="1:7" x14ac:dyDescent="0.25">
      <c r="A16" s="76" t="s">
        <v>411</v>
      </c>
      <c r="B16" s="182">
        <v>0</v>
      </c>
      <c r="C16" s="182">
        <v>0</v>
      </c>
      <c r="D16" s="182">
        <f t="shared" si="2"/>
        <v>0</v>
      </c>
      <c r="E16" s="182">
        <v>0</v>
      </c>
      <c r="F16" s="182">
        <v>0</v>
      </c>
      <c r="G16" s="182">
        <f t="shared" si="3"/>
        <v>0</v>
      </c>
    </row>
    <row r="17" spans="1:7" x14ac:dyDescent="0.25">
      <c r="A17" s="76" t="s">
        <v>412</v>
      </c>
      <c r="B17" s="182">
        <v>0</v>
      </c>
      <c r="C17" s="182">
        <v>0</v>
      </c>
      <c r="D17" s="182">
        <f t="shared" si="2"/>
        <v>0</v>
      </c>
      <c r="E17" s="182">
        <v>0</v>
      </c>
      <c r="F17" s="182">
        <v>0</v>
      </c>
      <c r="G17" s="182">
        <f t="shared" si="3"/>
        <v>0</v>
      </c>
    </row>
    <row r="18" spans="1:7" x14ac:dyDescent="0.25">
      <c r="A18" s="76" t="s">
        <v>413</v>
      </c>
      <c r="B18" s="183">
        <v>3970428</v>
      </c>
      <c r="C18" s="183">
        <v>137495.41</v>
      </c>
      <c r="D18" s="182">
        <f t="shared" si="2"/>
        <v>4107923.41</v>
      </c>
      <c r="E18" s="183">
        <v>1287323.05</v>
      </c>
      <c r="F18" s="183">
        <v>1264078.97</v>
      </c>
      <c r="G18" s="182">
        <f t="shared" si="3"/>
        <v>2820600.3600000003</v>
      </c>
    </row>
    <row r="19" spans="1:7" x14ac:dyDescent="0.25">
      <c r="A19" s="57" t="s">
        <v>414</v>
      </c>
      <c r="B19" s="182">
        <f>SUM(B20:B26)</f>
        <v>74696043</v>
      </c>
      <c r="C19" s="182">
        <f t="shared" ref="C19:G19" si="4">SUM(C20:C26)</f>
        <v>3672704.1500000004</v>
      </c>
      <c r="D19" s="182">
        <f t="shared" si="4"/>
        <v>78368747.150000006</v>
      </c>
      <c r="E19" s="182">
        <f t="shared" si="4"/>
        <v>23699920.719999999</v>
      </c>
      <c r="F19" s="182">
        <f t="shared" si="4"/>
        <v>23115542.600000001</v>
      </c>
      <c r="G19" s="182">
        <f t="shared" si="4"/>
        <v>54668826.43</v>
      </c>
    </row>
    <row r="20" spans="1:7" x14ac:dyDescent="0.25">
      <c r="A20" s="76" t="s">
        <v>415</v>
      </c>
      <c r="B20" s="183">
        <v>16238713</v>
      </c>
      <c r="C20" s="183">
        <v>312911.40999999997</v>
      </c>
      <c r="D20" s="182">
        <f t="shared" ref="D20:D26" si="5">B20+C20</f>
        <v>16551624.41</v>
      </c>
      <c r="E20" s="183">
        <v>3604440.59</v>
      </c>
      <c r="F20" s="183">
        <v>3550777.6</v>
      </c>
      <c r="G20" s="182">
        <f t="shared" ref="G20:G26" si="6">D20-E20</f>
        <v>12947183.82</v>
      </c>
    </row>
    <row r="21" spans="1:7" x14ac:dyDescent="0.25">
      <c r="A21" s="76" t="s">
        <v>416</v>
      </c>
      <c r="B21" s="183">
        <v>58457330</v>
      </c>
      <c r="C21" s="183">
        <v>3359792.74</v>
      </c>
      <c r="D21" s="182">
        <f t="shared" si="5"/>
        <v>61817122.740000002</v>
      </c>
      <c r="E21" s="183">
        <v>20095480.129999999</v>
      </c>
      <c r="F21" s="183">
        <v>19564765</v>
      </c>
      <c r="G21" s="182">
        <f t="shared" si="6"/>
        <v>41721642.609999999</v>
      </c>
    </row>
    <row r="22" spans="1:7" x14ac:dyDescent="0.25">
      <c r="A22" s="76" t="s">
        <v>417</v>
      </c>
      <c r="B22" s="182">
        <v>0</v>
      </c>
      <c r="C22" s="182">
        <v>0</v>
      </c>
      <c r="D22" s="182">
        <f t="shared" si="5"/>
        <v>0</v>
      </c>
      <c r="E22" s="182">
        <v>0</v>
      </c>
      <c r="F22" s="182">
        <v>0</v>
      </c>
      <c r="G22" s="182">
        <f t="shared" si="6"/>
        <v>0</v>
      </c>
    </row>
    <row r="23" spans="1:7" x14ac:dyDescent="0.25">
      <c r="A23" s="76" t="s">
        <v>418</v>
      </c>
      <c r="B23" s="182">
        <v>0</v>
      </c>
      <c r="C23" s="182">
        <v>0</v>
      </c>
      <c r="D23" s="182">
        <f t="shared" si="5"/>
        <v>0</v>
      </c>
      <c r="E23" s="182">
        <v>0</v>
      </c>
      <c r="F23" s="182">
        <v>0</v>
      </c>
      <c r="G23" s="182">
        <f t="shared" si="6"/>
        <v>0</v>
      </c>
    </row>
    <row r="24" spans="1:7" x14ac:dyDescent="0.25">
      <c r="A24" s="76" t="s">
        <v>419</v>
      </c>
      <c r="B24" s="182">
        <v>0</v>
      </c>
      <c r="C24" s="182">
        <v>0</v>
      </c>
      <c r="D24" s="182">
        <f t="shared" si="5"/>
        <v>0</v>
      </c>
      <c r="E24" s="182">
        <v>0</v>
      </c>
      <c r="F24" s="182">
        <v>0</v>
      </c>
      <c r="G24" s="182">
        <f t="shared" si="6"/>
        <v>0</v>
      </c>
    </row>
    <row r="25" spans="1:7" x14ac:dyDescent="0.25">
      <c r="A25" s="76" t="s">
        <v>420</v>
      </c>
      <c r="B25" s="182">
        <v>0</v>
      </c>
      <c r="C25" s="182">
        <v>0</v>
      </c>
      <c r="D25" s="182">
        <f t="shared" si="5"/>
        <v>0</v>
      </c>
      <c r="E25" s="182">
        <v>0</v>
      </c>
      <c r="F25" s="182">
        <v>0</v>
      </c>
      <c r="G25" s="182">
        <f t="shared" si="6"/>
        <v>0</v>
      </c>
    </row>
    <row r="26" spans="1:7" x14ac:dyDescent="0.25">
      <c r="A26" s="76" t="s">
        <v>421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25">
      <c r="A27" s="57" t="s">
        <v>422</v>
      </c>
      <c r="B27" s="182">
        <f>SUM(B28:B36)</f>
        <v>0</v>
      </c>
      <c r="C27" s="182">
        <f t="shared" ref="C27:G27" si="7">SUM(C28:C36)</f>
        <v>0</v>
      </c>
      <c r="D27" s="182">
        <f t="shared" si="7"/>
        <v>0</v>
      </c>
      <c r="E27" s="182">
        <f t="shared" si="7"/>
        <v>0</v>
      </c>
      <c r="F27" s="182">
        <f t="shared" si="7"/>
        <v>0</v>
      </c>
      <c r="G27" s="182">
        <f t="shared" si="7"/>
        <v>0</v>
      </c>
    </row>
    <row r="28" spans="1:7" x14ac:dyDescent="0.25">
      <c r="A28" s="79" t="s">
        <v>423</v>
      </c>
      <c r="B28" s="182">
        <v>0</v>
      </c>
      <c r="C28" s="182">
        <v>0</v>
      </c>
      <c r="D28" s="182">
        <f t="shared" ref="D28:D36" si="8">B28+C28</f>
        <v>0</v>
      </c>
      <c r="E28" s="182">
        <v>0</v>
      </c>
      <c r="F28" s="182">
        <v>0</v>
      </c>
      <c r="G28" s="182">
        <f t="shared" ref="G28:G36" si="9">D28-E28</f>
        <v>0</v>
      </c>
    </row>
    <row r="29" spans="1:7" x14ac:dyDescent="0.25">
      <c r="A29" s="76" t="s">
        <v>424</v>
      </c>
      <c r="B29" s="182">
        <v>0</v>
      </c>
      <c r="C29" s="182">
        <v>0</v>
      </c>
      <c r="D29" s="182">
        <f t="shared" si="8"/>
        <v>0</v>
      </c>
      <c r="E29" s="182">
        <v>0</v>
      </c>
      <c r="F29" s="182">
        <v>0</v>
      </c>
      <c r="G29" s="182">
        <f t="shared" si="9"/>
        <v>0</v>
      </c>
    </row>
    <row r="30" spans="1:7" x14ac:dyDescent="0.25">
      <c r="A30" s="76" t="s">
        <v>425</v>
      </c>
      <c r="B30" s="182">
        <v>0</v>
      </c>
      <c r="C30" s="182">
        <v>0</v>
      </c>
      <c r="D30" s="182">
        <f t="shared" si="8"/>
        <v>0</v>
      </c>
      <c r="E30" s="182">
        <v>0</v>
      </c>
      <c r="F30" s="182">
        <v>0</v>
      </c>
      <c r="G30" s="182">
        <f t="shared" si="9"/>
        <v>0</v>
      </c>
    </row>
    <row r="31" spans="1:7" x14ac:dyDescent="0.25">
      <c r="A31" s="76" t="s">
        <v>426</v>
      </c>
      <c r="B31" s="182">
        <v>0</v>
      </c>
      <c r="C31" s="182">
        <v>0</v>
      </c>
      <c r="D31" s="182">
        <f t="shared" si="8"/>
        <v>0</v>
      </c>
      <c r="E31" s="182">
        <v>0</v>
      </c>
      <c r="F31" s="182">
        <v>0</v>
      </c>
      <c r="G31" s="182">
        <f t="shared" si="9"/>
        <v>0</v>
      </c>
    </row>
    <row r="32" spans="1:7" x14ac:dyDescent="0.25">
      <c r="A32" s="76" t="s">
        <v>427</v>
      </c>
      <c r="B32" s="182">
        <v>0</v>
      </c>
      <c r="C32" s="182">
        <v>0</v>
      </c>
      <c r="D32" s="182">
        <f t="shared" si="8"/>
        <v>0</v>
      </c>
      <c r="E32" s="182">
        <v>0</v>
      </c>
      <c r="F32" s="182">
        <v>0</v>
      </c>
      <c r="G32" s="182">
        <f t="shared" si="9"/>
        <v>0</v>
      </c>
    </row>
    <row r="33" spans="1:7" ht="14.45" customHeight="1" x14ac:dyDescent="0.25">
      <c r="A33" s="76" t="s">
        <v>428</v>
      </c>
      <c r="B33" s="182">
        <v>0</v>
      </c>
      <c r="C33" s="182">
        <v>0</v>
      </c>
      <c r="D33" s="182">
        <f t="shared" si="8"/>
        <v>0</v>
      </c>
      <c r="E33" s="182">
        <v>0</v>
      </c>
      <c r="F33" s="182">
        <v>0</v>
      </c>
      <c r="G33" s="182">
        <f t="shared" si="9"/>
        <v>0</v>
      </c>
    </row>
    <row r="34" spans="1:7" ht="14.45" customHeight="1" x14ac:dyDescent="0.25">
      <c r="A34" s="76" t="s">
        <v>429</v>
      </c>
      <c r="B34" s="182">
        <v>0</v>
      </c>
      <c r="C34" s="182">
        <v>0</v>
      </c>
      <c r="D34" s="182">
        <f t="shared" si="8"/>
        <v>0</v>
      </c>
      <c r="E34" s="182">
        <v>0</v>
      </c>
      <c r="F34" s="182">
        <v>0</v>
      </c>
      <c r="G34" s="182">
        <f t="shared" si="9"/>
        <v>0</v>
      </c>
    </row>
    <row r="35" spans="1:7" ht="14.45" customHeight="1" x14ac:dyDescent="0.25">
      <c r="A35" s="76" t="s">
        <v>430</v>
      </c>
      <c r="B35" s="182">
        <v>0</v>
      </c>
      <c r="C35" s="182">
        <v>0</v>
      </c>
      <c r="D35" s="182">
        <f t="shared" si="8"/>
        <v>0</v>
      </c>
      <c r="E35" s="182">
        <v>0</v>
      </c>
      <c r="F35" s="182">
        <v>0</v>
      </c>
      <c r="G35" s="182">
        <f t="shared" si="9"/>
        <v>0</v>
      </c>
    </row>
    <row r="36" spans="1:7" ht="14.45" customHeight="1" x14ac:dyDescent="0.25">
      <c r="A36" s="76" t="s">
        <v>431</v>
      </c>
      <c r="B36" s="182">
        <v>0</v>
      </c>
      <c r="C36" s="182">
        <v>0</v>
      </c>
      <c r="D36" s="182">
        <f t="shared" si="8"/>
        <v>0</v>
      </c>
      <c r="E36" s="182">
        <v>0</v>
      </c>
      <c r="F36" s="182">
        <v>0</v>
      </c>
      <c r="G36" s="182">
        <f t="shared" si="9"/>
        <v>0</v>
      </c>
    </row>
    <row r="37" spans="1:7" ht="14.45" customHeight="1" x14ac:dyDescent="0.25">
      <c r="A37" s="58" t="s">
        <v>432</v>
      </c>
      <c r="B37" s="182">
        <f>SUM(B38:B41)</f>
        <v>0</v>
      </c>
      <c r="C37" s="182">
        <f t="shared" ref="C37:G37" si="10">SUM(C38:C41)</f>
        <v>0</v>
      </c>
      <c r="D37" s="182">
        <f t="shared" si="10"/>
        <v>0</v>
      </c>
      <c r="E37" s="182">
        <f t="shared" si="10"/>
        <v>0</v>
      </c>
      <c r="F37" s="182">
        <f t="shared" si="10"/>
        <v>0</v>
      </c>
      <c r="G37" s="182">
        <f t="shared" si="10"/>
        <v>0</v>
      </c>
    </row>
    <row r="38" spans="1:7" x14ac:dyDescent="0.25">
      <c r="A38" s="79" t="s">
        <v>433</v>
      </c>
      <c r="B38" s="182">
        <v>0</v>
      </c>
      <c r="C38" s="182">
        <v>0</v>
      </c>
      <c r="D38" s="182">
        <f t="shared" ref="D38:D41" si="11">B38+C38</f>
        <v>0</v>
      </c>
      <c r="E38" s="182">
        <v>0</v>
      </c>
      <c r="F38" s="182">
        <v>0</v>
      </c>
      <c r="G38" s="182">
        <f t="shared" ref="G38:G41" si="12">D38-E38</f>
        <v>0</v>
      </c>
    </row>
    <row r="39" spans="1:7" ht="30" x14ac:dyDescent="0.25">
      <c r="A39" s="79" t="s">
        <v>434</v>
      </c>
      <c r="B39" s="182">
        <v>0</v>
      </c>
      <c r="C39" s="182">
        <v>0</v>
      </c>
      <c r="D39" s="182">
        <f t="shared" si="11"/>
        <v>0</v>
      </c>
      <c r="E39" s="182">
        <v>0</v>
      </c>
      <c r="F39" s="182">
        <v>0</v>
      </c>
      <c r="G39" s="182">
        <f t="shared" si="12"/>
        <v>0</v>
      </c>
    </row>
    <row r="40" spans="1:7" x14ac:dyDescent="0.25">
      <c r="A40" s="79" t="s">
        <v>435</v>
      </c>
      <c r="B40" s="182">
        <v>0</v>
      </c>
      <c r="C40" s="182">
        <v>0</v>
      </c>
      <c r="D40" s="182">
        <f t="shared" si="11"/>
        <v>0</v>
      </c>
      <c r="E40" s="182">
        <v>0</v>
      </c>
      <c r="F40" s="182">
        <v>0</v>
      </c>
      <c r="G40" s="182">
        <f t="shared" si="12"/>
        <v>0</v>
      </c>
    </row>
    <row r="41" spans="1:7" x14ac:dyDescent="0.25">
      <c r="A41" s="79" t="s">
        <v>436</v>
      </c>
      <c r="B41" s="182">
        <v>0</v>
      </c>
      <c r="C41" s="182">
        <v>0</v>
      </c>
      <c r="D41" s="182">
        <f t="shared" si="11"/>
        <v>0</v>
      </c>
      <c r="E41" s="182">
        <v>0</v>
      </c>
      <c r="F41" s="182">
        <v>0</v>
      </c>
      <c r="G41" s="182">
        <f t="shared" si="12"/>
        <v>0</v>
      </c>
    </row>
    <row r="42" spans="1:7" x14ac:dyDescent="0.25">
      <c r="A42" s="79"/>
      <c r="B42" s="182"/>
      <c r="C42" s="182"/>
      <c r="D42" s="182"/>
      <c r="E42" s="182"/>
      <c r="F42" s="182"/>
      <c r="G42" s="182"/>
    </row>
    <row r="43" spans="1:7" x14ac:dyDescent="0.25">
      <c r="A43" s="3" t="s">
        <v>437</v>
      </c>
      <c r="B43" s="184">
        <f>B44+B53+B61+B71</f>
        <v>2977000</v>
      </c>
      <c r="C43" s="184">
        <f t="shared" ref="C43:G43" si="13">C44+C53+C61+C71</f>
        <v>0</v>
      </c>
      <c r="D43" s="184">
        <f t="shared" si="13"/>
        <v>2977000</v>
      </c>
      <c r="E43" s="184">
        <f t="shared" si="13"/>
        <v>0</v>
      </c>
      <c r="F43" s="184">
        <f t="shared" si="13"/>
        <v>0</v>
      </c>
      <c r="G43" s="184">
        <f t="shared" si="13"/>
        <v>2977000</v>
      </c>
    </row>
    <row r="44" spans="1:7" x14ac:dyDescent="0.25">
      <c r="A44" s="57" t="s">
        <v>405</v>
      </c>
      <c r="B44" s="182">
        <f>SUM(B45:B52)</f>
        <v>0</v>
      </c>
      <c r="C44" s="182">
        <f t="shared" ref="C44:G44" si="14">SUM(C45:C52)</f>
        <v>0</v>
      </c>
      <c r="D44" s="182">
        <f t="shared" si="14"/>
        <v>0</v>
      </c>
      <c r="E44" s="182">
        <f t="shared" si="14"/>
        <v>0</v>
      </c>
      <c r="F44" s="182">
        <f t="shared" si="14"/>
        <v>0</v>
      </c>
      <c r="G44" s="182">
        <f t="shared" si="14"/>
        <v>0</v>
      </c>
    </row>
    <row r="45" spans="1:7" x14ac:dyDescent="0.25">
      <c r="A45" s="79" t="s">
        <v>406</v>
      </c>
      <c r="B45" s="182">
        <v>0</v>
      </c>
      <c r="C45" s="182">
        <v>0</v>
      </c>
      <c r="D45" s="182">
        <f t="shared" ref="D45:D52" si="15">B45+C45</f>
        <v>0</v>
      </c>
      <c r="E45" s="182">
        <v>0</v>
      </c>
      <c r="F45" s="182">
        <v>0</v>
      </c>
      <c r="G45" s="182">
        <f t="shared" ref="G45:G52" si="16">D45-E45</f>
        <v>0</v>
      </c>
    </row>
    <row r="46" spans="1:7" x14ac:dyDescent="0.25">
      <c r="A46" s="79" t="s">
        <v>407</v>
      </c>
      <c r="B46" s="182">
        <v>0</v>
      </c>
      <c r="C46" s="182">
        <v>0</v>
      </c>
      <c r="D46" s="182">
        <f t="shared" si="15"/>
        <v>0</v>
      </c>
      <c r="E46" s="182">
        <v>0</v>
      </c>
      <c r="F46" s="182">
        <v>0</v>
      </c>
      <c r="G46" s="182">
        <f t="shared" si="16"/>
        <v>0</v>
      </c>
    </row>
    <row r="47" spans="1:7" x14ac:dyDescent="0.25">
      <c r="A47" s="79" t="s">
        <v>408</v>
      </c>
      <c r="B47" s="182">
        <v>0</v>
      </c>
      <c r="C47" s="182">
        <v>0</v>
      </c>
      <c r="D47" s="182">
        <f t="shared" si="15"/>
        <v>0</v>
      </c>
      <c r="E47" s="182">
        <v>0</v>
      </c>
      <c r="F47" s="182">
        <v>0</v>
      </c>
      <c r="G47" s="182">
        <f t="shared" si="16"/>
        <v>0</v>
      </c>
    </row>
    <row r="48" spans="1:7" x14ac:dyDescent="0.25">
      <c r="A48" s="79" t="s">
        <v>409</v>
      </c>
      <c r="B48" s="182">
        <v>0</v>
      </c>
      <c r="C48" s="182">
        <v>0</v>
      </c>
      <c r="D48" s="182">
        <f t="shared" si="15"/>
        <v>0</v>
      </c>
      <c r="E48" s="182">
        <v>0</v>
      </c>
      <c r="F48" s="182">
        <v>0</v>
      </c>
      <c r="G48" s="182">
        <f t="shared" si="16"/>
        <v>0</v>
      </c>
    </row>
    <row r="49" spans="1:7" x14ac:dyDescent="0.25">
      <c r="A49" s="79" t="s">
        <v>410</v>
      </c>
      <c r="B49" s="182">
        <v>0</v>
      </c>
      <c r="C49" s="182">
        <v>0</v>
      </c>
      <c r="D49" s="182">
        <f t="shared" si="15"/>
        <v>0</v>
      </c>
      <c r="E49" s="182">
        <v>0</v>
      </c>
      <c r="F49" s="182">
        <v>0</v>
      </c>
      <c r="G49" s="182">
        <f t="shared" si="16"/>
        <v>0</v>
      </c>
    </row>
    <row r="50" spans="1:7" x14ac:dyDescent="0.25">
      <c r="A50" s="79" t="s">
        <v>411</v>
      </c>
      <c r="B50" s="182">
        <v>0</v>
      </c>
      <c r="C50" s="182">
        <v>0</v>
      </c>
      <c r="D50" s="182">
        <f t="shared" si="15"/>
        <v>0</v>
      </c>
      <c r="E50" s="182">
        <v>0</v>
      </c>
      <c r="F50" s="182">
        <v>0</v>
      </c>
      <c r="G50" s="182">
        <f t="shared" si="16"/>
        <v>0</v>
      </c>
    </row>
    <row r="51" spans="1:7" x14ac:dyDescent="0.25">
      <c r="A51" s="79" t="s">
        <v>412</v>
      </c>
      <c r="B51" s="182">
        <v>0</v>
      </c>
      <c r="C51" s="182">
        <v>0</v>
      </c>
      <c r="D51" s="182">
        <f t="shared" si="15"/>
        <v>0</v>
      </c>
      <c r="E51" s="182">
        <v>0</v>
      </c>
      <c r="F51" s="182">
        <v>0</v>
      </c>
      <c r="G51" s="182">
        <f t="shared" si="16"/>
        <v>0</v>
      </c>
    </row>
    <row r="52" spans="1:7" x14ac:dyDescent="0.25">
      <c r="A52" s="79" t="s">
        <v>413</v>
      </c>
      <c r="B52" s="182">
        <v>0</v>
      </c>
      <c r="C52" s="182">
        <v>0</v>
      </c>
      <c r="D52" s="182">
        <f t="shared" si="15"/>
        <v>0</v>
      </c>
      <c r="E52" s="182">
        <v>0</v>
      </c>
      <c r="F52" s="182">
        <v>0</v>
      </c>
      <c r="G52" s="182">
        <f t="shared" si="16"/>
        <v>0</v>
      </c>
    </row>
    <row r="53" spans="1:7" x14ac:dyDescent="0.25">
      <c r="A53" s="57" t="s">
        <v>414</v>
      </c>
      <c r="B53" s="182">
        <f>SUM(B54:B60)</f>
        <v>2977000</v>
      </c>
      <c r="C53" s="182">
        <f t="shared" ref="C53:G53" si="17">SUM(C54:C60)</f>
        <v>0</v>
      </c>
      <c r="D53" s="182">
        <f t="shared" si="17"/>
        <v>2977000</v>
      </c>
      <c r="E53" s="182">
        <f t="shared" si="17"/>
        <v>0</v>
      </c>
      <c r="F53" s="182">
        <f t="shared" si="17"/>
        <v>0</v>
      </c>
      <c r="G53" s="182">
        <f t="shared" si="17"/>
        <v>2977000</v>
      </c>
    </row>
    <row r="54" spans="1:7" x14ac:dyDescent="0.25">
      <c r="A54" s="79" t="s">
        <v>415</v>
      </c>
      <c r="B54" s="182">
        <v>0</v>
      </c>
      <c r="C54" s="182">
        <v>0</v>
      </c>
      <c r="D54" s="182">
        <f t="shared" ref="D54:D60" si="18">B54+C54</f>
        <v>0</v>
      </c>
      <c r="E54" s="182">
        <v>0</v>
      </c>
      <c r="F54" s="182">
        <v>0</v>
      </c>
      <c r="G54" s="182">
        <f t="shared" ref="G54:G60" si="19">D54-E54</f>
        <v>0</v>
      </c>
    </row>
    <row r="55" spans="1:7" x14ac:dyDescent="0.25">
      <c r="A55" s="79" t="s">
        <v>416</v>
      </c>
      <c r="B55" s="183">
        <v>2977000</v>
      </c>
      <c r="C55" s="183">
        <v>0</v>
      </c>
      <c r="D55" s="182">
        <f t="shared" si="18"/>
        <v>2977000</v>
      </c>
      <c r="E55" s="183">
        <v>0</v>
      </c>
      <c r="F55" s="183">
        <v>0</v>
      </c>
      <c r="G55" s="182">
        <f t="shared" si="19"/>
        <v>2977000</v>
      </c>
    </row>
    <row r="56" spans="1:7" x14ac:dyDescent="0.25">
      <c r="A56" s="79" t="s">
        <v>417</v>
      </c>
      <c r="B56" s="182">
        <v>0</v>
      </c>
      <c r="C56" s="182">
        <v>0</v>
      </c>
      <c r="D56" s="182">
        <f t="shared" si="18"/>
        <v>0</v>
      </c>
      <c r="E56" s="182">
        <v>0</v>
      </c>
      <c r="F56" s="182">
        <v>0</v>
      </c>
      <c r="G56" s="182">
        <f t="shared" si="19"/>
        <v>0</v>
      </c>
    </row>
    <row r="57" spans="1:7" x14ac:dyDescent="0.25">
      <c r="A57" s="80" t="s">
        <v>418</v>
      </c>
      <c r="B57" s="182">
        <v>0</v>
      </c>
      <c r="C57" s="182">
        <v>0</v>
      </c>
      <c r="D57" s="182">
        <f t="shared" si="18"/>
        <v>0</v>
      </c>
      <c r="E57" s="182">
        <v>0</v>
      </c>
      <c r="F57" s="182">
        <v>0</v>
      </c>
      <c r="G57" s="182">
        <f t="shared" si="19"/>
        <v>0</v>
      </c>
    </row>
    <row r="58" spans="1:7" x14ac:dyDescent="0.25">
      <c r="A58" s="79" t="s">
        <v>419</v>
      </c>
      <c r="B58" s="182">
        <v>0</v>
      </c>
      <c r="C58" s="182">
        <v>0</v>
      </c>
      <c r="D58" s="182">
        <f t="shared" si="18"/>
        <v>0</v>
      </c>
      <c r="E58" s="182">
        <v>0</v>
      </c>
      <c r="F58" s="182">
        <v>0</v>
      </c>
      <c r="G58" s="182">
        <f t="shared" si="19"/>
        <v>0</v>
      </c>
    </row>
    <row r="59" spans="1:7" x14ac:dyDescent="0.25">
      <c r="A59" s="79" t="s">
        <v>420</v>
      </c>
      <c r="B59" s="182">
        <v>0</v>
      </c>
      <c r="C59" s="182">
        <v>0</v>
      </c>
      <c r="D59" s="182">
        <f t="shared" si="18"/>
        <v>0</v>
      </c>
      <c r="E59" s="182">
        <v>0</v>
      </c>
      <c r="F59" s="182">
        <v>0</v>
      </c>
      <c r="G59" s="182">
        <f t="shared" si="19"/>
        <v>0</v>
      </c>
    </row>
    <row r="60" spans="1:7" x14ac:dyDescent="0.25">
      <c r="A60" s="79" t="s">
        <v>421</v>
      </c>
      <c r="B60" s="182">
        <v>0</v>
      </c>
      <c r="C60" s="182">
        <v>0</v>
      </c>
      <c r="D60" s="182">
        <f t="shared" si="18"/>
        <v>0</v>
      </c>
      <c r="E60" s="182">
        <v>0</v>
      </c>
      <c r="F60" s="182">
        <v>0</v>
      </c>
      <c r="G60" s="182">
        <f t="shared" si="19"/>
        <v>0</v>
      </c>
    </row>
    <row r="61" spans="1:7" x14ac:dyDescent="0.25">
      <c r="A61" s="57" t="s">
        <v>422</v>
      </c>
      <c r="B61" s="182">
        <f>SUM(B62:B70)</f>
        <v>0</v>
      </c>
      <c r="C61" s="182">
        <f t="shared" ref="C61:G61" si="20">SUM(C62:C70)</f>
        <v>0</v>
      </c>
      <c r="D61" s="182">
        <f t="shared" si="20"/>
        <v>0</v>
      </c>
      <c r="E61" s="182">
        <f t="shared" si="20"/>
        <v>0</v>
      </c>
      <c r="F61" s="182">
        <f t="shared" si="20"/>
        <v>0</v>
      </c>
      <c r="G61" s="182">
        <f t="shared" si="20"/>
        <v>0</v>
      </c>
    </row>
    <row r="62" spans="1:7" x14ac:dyDescent="0.25">
      <c r="A62" s="79" t="s">
        <v>423</v>
      </c>
      <c r="B62" s="182">
        <v>0</v>
      </c>
      <c r="C62" s="182">
        <v>0</v>
      </c>
      <c r="D62" s="182">
        <f t="shared" ref="D62:D70" si="21">B62+C62</f>
        <v>0</v>
      </c>
      <c r="E62" s="182">
        <v>0</v>
      </c>
      <c r="F62" s="182">
        <v>0</v>
      </c>
      <c r="G62" s="182">
        <f t="shared" ref="G62:G70" si="22">D62-E62</f>
        <v>0</v>
      </c>
    </row>
    <row r="63" spans="1:7" x14ac:dyDescent="0.25">
      <c r="A63" s="79" t="s">
        <v>424</v>
      </c>
      <c r="B63" s="182">
        <v>0</v>
      </c>
      <c r="C63" s="182">
        <v>0</v>
      </c>
      <c r="D63" s="182">
        <f t="shared" si="21"/>
        <v>0</v>
      </c>
      <c r="E63" s="182">
        <v>0</v>
      </c>
      <c r="F63" s="182">
        <v>0</v>
      </c>
      <c r="G63" s="182">
        <f t="shared" si="22"/>
        <v>0</v>
      </c>
    </row>
    <row r="64" spans="1:7" x14ac:dyDescent="0.25">
      <c r="A64" s="79" t="s">
        <v>425</v>
      </c>
      <c r="B64" s="182">
        <v>0</v>
      </c>
      <c r="C64" s="182">
        <v>0</v>
      </c>
      <c r="D64" s="182">
        <f t="shared" si="21"/>
        <v>0</v>
      </c>
      <c r="E64" s="182">
        <v>0</v>
      </c>
      <c r="F64" s="182">
        <v>0</v>
      </c>
      <c r="G64" s="182">
        <f t="shared" si="22"/>
        <v>0</v>
      </c>
    </row>
    <row r="65" spans="1:7" x14ac:dyDescent="0.25">
      <c r="A65" s="79" t="s">
        <v>426</v>
      </c>
      <c r="B65" s="182">
        <v>0</v>
      </c>
      <c r="C65" s="182">
        <v>0</v>
      </c>
      <c r="D65" s="182">
        <f t="shared" si="21"/>
        <v>0</v>
      </c>
      <c r="E65" s="182">
        <v>0</v>
      </c>
      <c r="F65" s="182">
        <v>0</v>
      </c>
      <c r="G65" s="182">
        <f t="shared" si="22"/>
        <v>0</v>
      </c>
    </row>
    <row r="66" spans="1:7" x14ac:dyDescent="0.25">
      <c r="A66" s="79" t="s">
        <v>427</v>
      </c>
      <c r="B66" s="182">
        <v>0</v>
      </c>
      <c r="C66" s="182">
        <v>0</v>
      </c>
      <c r="D66" s="182">
        <f t="shared" si="21"/>
        <v>0</v>
      </c>
      <c r="E66" s="182">
        <v>0</v>
      </c>
      <c r="F66" s="182">
        <v>0</v>
      </c>
      <c r="G66" s="182">
        <f t="shared" si="22"/>
        <v>0</v>
      </c>
    </row>
    <row r="67" spans="1:7" x14ac:dyDescent="0.25">
      <c r="A67" s="79" t="s">
        <v>428</v>
      </c>
      <c r="B67" s="182">
        <v>0</v>
      </c>
      <c r="C67" s="182">
        <v>0</v>
      </c>
      <c r="D67" s="182">
        <f t="shared" si="21"/>
        <v>0</v>
      </c>
      <c r="E67" s="182">
        <v>0</v>
      </c>
      <c r="F67" s="182">
        <v>0</v>
      </c>
      <c r="G67" s="182">
        <f t="shared" si="22"/>
        <v>0</v>
      </c>
    </row>
    <row r="68" spans="1:7" x14ac:dyDescent="0.25">
      <c r="A68" s="79" t="s">
        <v>429</v>
      </c>
      <c r="B68" s="182">
        <v>0</v>
      </c>
      <c r="C68" s="182">
        <v>0</v>
      </c>
      <c r="D68" s="182">
        <f t="shared" si="21"/>
        <v>0</v>
      </c>
      <c r="E68" s="182">
        <v>0</v>
      </c>
      <c r="F68" s="182">
        <v>0</v>
      </c>
      <c r="G68" s="182">
        <f t="shared" si="22"/>
        <v>0</v>
      </c>
    </row>
    <row r="69" spans="1:7" x14ac:dyDescent="0.25">
      <c r="A69" s="79" t="s">
        <v>430</v>
      </c>
      <c r="B69" s="182">
        <v>0</v>
      </c>
      <c r="C69" s="182">
        <v>0</v>
      </c>
      <c r="D69" s="182">
        <f t="shared" si="21"/>
        <v>0</v>
      </c>
      <c r="E69" s="182">
        <v>0</v>
      </c>
      <c r="F69" s="182">
        <v>0</v>
      </c>
      <c r="G69" s="182">
        <f t="shared" si="22"/>
        <v>0</v>
      </c>
    </row>
    <row r="70" spans="1:7" x14ac:dyDescent="0.25">
      <c r="A70" s="79" t="s">
        <v>431</v>
      </c>
      <c r="B70" s="182">
        <v>0</v>
      </c>
      <c r="C70" s="182">
        <v>0</v>
      </c>
      <c r="D70" s="182">
        <f t="shared" si="21"/>
        <v>0</v>
      </c>
      <c r="E70" s="182">
        <v>0</v>
      </c>
      <c r="F70" s="182">
        <v>0</v>
      </c>
      <c r="G70" s="182">
        <f t="shared" si="22"/>
        <v>0</v>
      </c>
    </row>
    <row r="71" spans="1:7" x14ac:dyDescent="0.25">
      <c r="A71" s="58" t="s">
        <v>432</v>
      </c>
      <c r="B71" s="185">
        <f>SUM(B72:B75)</f>
        <v>0</v>
      </c>
      <c r="C71" s="185">
        <f t="shared" ref="C71:G71" si="23">SUM(C72:C75)</f>
        <v>0</v>
      </c>
      <c r="D71" s="185">
        <f t="shared" si="23"/>
        <v>0</v>
      </c>
      <c r="E71" s="185">
        <f t="shared" si="23"/>
        <v>0</v>
      </c>
      <c r="F71" s="185">
        <f t="shared" si="23"/>
        <v>0</v>
      </c>
      <c r="G71" s="185">
        <f t="shared" si="23"/>
        <v>0</v>
      </c>
    </row>
    <row r="72" spans="1:7" x14ac:dyDescent="0.25">
      <c r="A72" s="79" t="s">
        <v>433</v>
      </c>
      <c r="B72" s="182">
        <v>0</v>
      </c>
      <c r="C72" s="182">
        <v>0</v>
      </c>
      <c r="D72" s="182">
        <f t="shared" ref="D72:D75" si="24">B72+C72</f>
        <v>0</v>
      </c>
      <c r="E72" s="182">
        <v>0</v>
      </c>
      <c r="F72" s="182">
        <v>0</v>
      </c>
      <c r="G72" s="182">
        <f t="shared" ref="G72:G75" si="25">D72-E72</f>
        <v>0</v>
      </c>
    </row>
    <row r="73" spans="1:7" ht="30" x14ac:dyDescent="0.25">
      <c r="A73" s="79" t="s">
        <v>434</v>
      </c>
      <c r="B73" s="182">
        <v>0</v>
      </c>
      <c r="C73" s="182">
        <v>0</v>
      </c>
      <c r="D73" s="182">
        <f t="shared" si="24"/>
        <v>0</v>
      </c>
      <c r="E73" s="182">
        <v>0</v>
      </c>
      <c r="F73" s="182">
        <v>0</v>
      </c>
      <c r="G73" s="182">
        <f t="shared" si="25"/>
        <v>0</v>
      </c>
    </row>
    <row r="74" spans="1:7" x14ac:dyDescent="0.25">
      <c r="A74" s="79" t="s">
        <v>435</v>
      </c>
      <c r="B74" s="182">
        <v>0</v>
      </c>
      <c r="C74" s="182">
        <v>0</v>
      </c>
      <c r="D74" s="182">
        <f t="shared" si="24"/>
        <v>0</v>
      </c>
      <c r="E74" s="182">
        <v>0</v>
      </c>
      <c r="F74" s="182">
        <v>0</v>
      </c>
      <c r="G74" s="182">
        <f t="shared" si="25"/>
        <v>0</v>
      </c>
    </row>
    <row r="75" spans="1:7" x14ac:dyDescent="0.25">
      <c r="A75" s="79" t="s">
        <v>436</v>
      </c>
      <c r="B75" s="182">
        <v>0</v>
      </c>
      <c r="C75" s="182">
        <v>0</v>
      </c>
      <c r="D75" s="182">
        <f t="shared" si="24"/>
        <v>0</v>
      </c>
      <c r="E75" s="182">
        <v>0</v>
      </c>
      <c r="F75" s="182">
        <v>0</v>
      </c>
      <c r="G75" s="182">
        <f t="shared" si="25"/>
        <v>0</v>
      </c>
    </row>
    <row r="76" spans="1:7" x14ac:dyDescent="0.25">
      <c r="A76" s="44"/>
      <c r="B76" s="48"/>
      <c r="C76" s="48"/>
      <c r="D76" s="48"/>
      <c r="E76" s="48"/>
      <c r="F76" s="48"/>
      <c r="G76" s="48"/>
    </row>
    <row r="77" spans="1:7" x14ac:dyDescent="0.25">
      <c r="A77" s="3" t="s">
        <v>387</v>
      </c>
      <c r="B77" s="4">
        <f>B43+B9</f>
        <v>100310830</v>
      </c>
      <c r="C77" s="4">
        <f t="shared" ref="C77:G77" si="26">C43+C9</f>
        <v>3725582.74</v>
      </c>
      <c r="D77" s="4">
        <f t="shared" si="26"/>
        <v>104036412.74000001</v>
      </c>
      <c r="E77" s="4">
        <f t="shared" si="26"/>
        <v>29270291.719999999</v>
      </c>
      <c r="F77" s="4">
        <f t="shared" si="26"/>
        <v>28556373.400000002</v>
      </c>
      <c r="G77" s="4">
        <f t="shared" si="26"/>
        <v>74766121.019999996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35" zoomScaleNormal="100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8" t="s">
        <v>438</v>
      </c>
      <c r="B1" s="190"/>
      <c r="C1" s="190"/>
      <c r="D1" s="190"/>
      <c r="E1" s="190"/>
      <c r="F1" s="190"/>
      <c r="G1" s="191"/>
    </row>
    <row r="2" spans="1:7" x14ac:dyDescent="0.25">
      <c r="A2" s="107" t="str">
        <f>'Formato 1'!A2</f>
        <v>JUNTA MUNICIPAL DE AGUA POTABLE Y ALCANTARILLADO DE CORTAZAR GTO.</v>
      </c>
      <c r="B2" s="108"/>
      <c r="C2" s="108"/>
      <c r="D2" s="108"/>
      <c r="E2" s="108"/>
      <c r="F2" s="108"/>
      <c r="G2" s="109"/>
    </row>
    <row r="3" spans="1:7" x14ac:dyDescent="0.25">
      <c r="A3" s="110" t="s">
        <v>304</v>
      </c>
      <c r="B3" s="111"/>
      <c r="C3" s="111"/>
      <c r="D3" s="111"/>
      <c r="E3" s="111"/>
      <c r="F3" s="111"/>
      <c r="G3" s="112"/>
    </row>
    <row r="4" spans="1:7" x14ac:dyDescent="0.25">
      <c r="A4" s="110" t="s">
        <v>439</v>
      </c>
      <c r="B4" s="111"/>
      <c r="C4" s="111"/>
      <c r="D4" s="111"/>
      <c r="E4" s="111"/>
      <c r="F4" s="111"/>
      <c r="G4" s="112"/>
    </row>
    <row r="5" spans="1:7" x14ac:dyDescent="0.25">
      <c r="A5" s="110" t="str">
        <f>'Formato 3'!A4</f>
        <v>Del 1 de Enero al 31 de Marzo de 2025 (b)</v>
      </c>
      <c r="B5" s="111"/>
      <c r="C5" s="111"/>
      <c r="D5" s="111"/>
      <c r="E5" s="111"/>
      <c r="F5" s="111"/>
      <c r="G5" s="112"/>
    </row>
    <row r="6" spans="1:7" x14ac:dyDescent="0.25">
      <c r="A6" s="113" t="s">
        <v>3</v>
      </c>
      <c r="B6" s="114"/>
      <c r="C6" s="114"/>
      <c r="D6" s="114"/>
      <c r="E6" s="114"/>
      <c r="F6" s="114"/>
      <c r="G6" s="115"/>
    </row>
    <row r="7" spans="1:7" x14ac:dyDescent="0.25">
      <c r="A7" s="193" t="s">
        <v>440</v>
      </c>
      <c r="B7" s="196" t="s">
        <v>306</v>
      </c>
      <c r="C7" s="196"/>
      <c r="D7" s="196"/>
      <c r="E7" s="196"/>
      <c r="F7" s="196"/>
      <c r="G7" s="196" t="s">
        <v>307</v>
      </c>
    </row>
    <row r="8" spans="1:7" ht="30" x14ac:dyDescent="0.25">
      <c r="A8" s="194"/>
      <c r="B8" s="7" t="s">
        <v>308</v>
      </c>
      <c r="C8" s="32" t="s">
        <v>403</v>
      </c>
      <c r="D8" s="32" t="s">
        <v>239</v>
      </c>
      <c r="E8" s="32" t="s">
        <v>194</v>
      </c>
      <c r="F8" s="32" t="s">
        <v>211</v>
      </c>
      <c r="G8" s="206"/>
    </row>
    <row r="9" spans="1:7" ht="15.75" customHeight="1" x14ac:dyDescent="0.25">
      <c r="A9" s="25" t="s">
        <v>441</v>
      </c>
      <c r="B9" s="116">
        <f>SUM(B10,B11,B12,B15,B16,B19)</f>
        <v>47889800</v>
      </c>
      <c r="C9" s="116">
        <f t="shared" ref="C9:G9" si="0">SUM(C10,C11,C12,C15,C16,C19)</f>
        <v>0</v>
      </c>
      <c r="D9" s="116">
        <f t="shared" si="0"/>
        <v>47889800</v>
      </c>
      <c r="E9" s="116">
        <f t="shared" si="0"/>
        <v>10602886.33</v>
      </c>
      <c r="F9" s="116">
        <f t="shared" si="0"/>
        <v>10392423.91</v>
      </c>
      <c r="G9" s="116">
        <f t="shared" si="0"/>
        <v>37286913.670000002</v>
      </c>
    </row>
    <row r="10" spans="1:7" x14ac:dyDescent="0.25">
      <c r="A10" s="57" t="s">
        <v>442</v>
      </c>
      <c r="B10" s="186">
        <v>47889800</v>
      </c>
      <c r="C10" s="186">
        <v>0</v>
      </c>
      <c r="D10" s="187">
        <f>B10+C10</f>
        <v>47889800</v>
      </c>
      <c r="E10" s="186">
        <v>10602886.33</v>
      </c>
      <c r="F10" s="186">
        <v>10392423.91</v>
      </c>
      <c r="G10" s="187">
        <f>D10-E10</f>
        <v>37286913.670000002</v>
      </c>
    </row>
    <row r="11" spans="1:7" ht="15.75" customHeight="1" x14ac:dyDescent="0.25">
      <c r="A11" s="57" t="s">
        <v>443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444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445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446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447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448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450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451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452</v>
      </c>
      <c r="B21" s="116">
        <f>SUM(B22,B23,B24,B27,B28,B31)</f>
        <v>0</v>
      </c>
      <c r="C21" s="116">
        <f t="shared" ref="C21:F21" si="4">SUM(C22,C23,C24,C27,C28,C31)</f>
        <v>0</v>
      </c>
      <c r="D21" s="116">
        <f t="shared" si="4"/>
        <v>0</v>
      </c>
      <c r="E21" s="116">
        <f t="shared" si="4"/>
        <v>0</v>
      </c>
      <c r="F21" s="116">
        <f t="shared" si="4"/>
        <v>0</v>
      </c>
      <c r="G21" s="116">
        <f>SUM(G22,G23,G24,G27,G28,G31)</f>
        <v>0</v>
      </c>
    </row>
    <row r="22" spans="1:7" x14ac:dyDescent="0.25">
      <c r="A22" s="57" t="s">
        <v>442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443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444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445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446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447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448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449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450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451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453</v>
      </c>
      <c r="B33" s="116">
        <f>B21+B9</f>
        <v>47889800</v>
      </c>
      <c r="C33" s="116">
        <f t="shared" ref="C33:G33" si="8">C21+C9</f>
        <v>0</v>
      </c>
      <c r="D33" s="116">
        <f t="shared" si="8"/>
        <v>47889800</v>
      </c>
      <c r="E33" s="116">
        <f t="shared" si="8"/>
        <v>10602886.33</v>
      </c>
      <c r="F33" s="116">
        <f t="shared" si="8"/>
        <v>10392423.91</v>
      </c>
      <c r="G33" s="116">
        <f t="shared" si="8"/>
        <v>37286913.670000002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Normal="100" workbookViewId="0">
      <selection activeCell="B18" sqref="B1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8" t="s">
        <v>454</v>
      </c>
      <c r="B1" s="190"/>
      <c r="C1" s="190"/>
      <c r="D1" s="190"/>
      <c r="E1" s="190"/>
      <c r="F1" s="190"/>
      <c r="G1" s="191"/>
    </row>
    <row r="2" spans="1:7" x14ac:dyDescent="0.25">
      <c r="A2" s="210" t="str">
        <f>'Formato 1'!A2</f>
        <v>JUNTA MUNICIPAL DE AGUA POTABLE Y ALCANTARILLADO DE CORTAZAR GTO.</v>
      </c>
      <c r="B2" s="211"/>
      <c r="C2" s="211"/>
      <c r="D2" s="211"/>
      <c r="E2" s="211"/>
      <c r="F2" s="211"/>
      <c r="G2" s="212"/>
    </row>
    <row r="3" spans="1:7" x14ac:dyDescent="0.25">
      <c r="A3" s="207" t="s">
        <v>455</v>
      </c>
      <c r="B3" s="208"/>
      <c r="C3" s="208"/>
      <c r="D3" s="208"/>
      <c r="E3" s="208"/>
      <c r="F3" s="208"/>
      <c r="G3" s="209"/>
    </row>
    <row r="4" spans="1:7" x14ac:dyDescent="0.25">
      <c r="A4" s="207" t="s">
        <v>3</v>
      </c>
      <c r="B4" s="208"/>
      <c r="C4" s="208"/>
      <c r="D4" s="208"/>
      <c r="E4" s="208"/>
      <c r="F4" s="208"/>
      <c r="G4" s="209"/>
    </row>
    <row r="5" spans="1:7" x14ac:dyDescent="0.25">
      <c r="A5" s="201" t="s">
        <v>456</v>
      </c>
      <c r="B5" s="202"/>
      <c r="C5" s="202"/>
      <c r="D5" s="202"/>
      <c r="E5" s="202"/>
      <c r="F5" s="202"/>
      <c r="G5" s="203"/>
    </row>
    <row r="6" spans="1:7" ht="30" x14ac:dyDescent="0.25">
      <c r="A6" s="136" t="s">
        <v>457</v>
      </c>
      <c r="B6" s="7" t="s">
        <v>458</v>
      </c>
      <c r="C6" s="32" t="s">
        <v>459</v>
      </c>
      <c r="D6" s="32" t="s">
        <v>460</v>
      </c>
      <c r="E6" s="32" t="s">
        <v>461</v>
      </c>
      <c r="F6" s="32" t="s">
        <v>462</v>
      </c>
      <c r="G6" s="32" t="s">
        <v>463</v>
      </c>
    </row>
    <row r="7" spans="1:7" ht="15.75" customHeight="1" x14ac:dyDescent="0.25">
      <c r="A7" s="25" t="s">
        <v>464</v>
      </c>
      <c r="B7" s="116">
        <f>SUM(B8:B19)</f>
        <v>100310830</v>
      </c>
      <c r="C7" s="116">
        <f t="shared" ref="C7:G7" si="0">SUM(C8:C19)</f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7" t="s">
        <v>465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466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468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469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470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471</v>
      </c>
      <c r="B14" s="74">
        <v>96716630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474</v>
      </c>
      <c r="B17" s="74">
        <v>2977000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475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90" t="s">
        <v>476</v>
      </c>
      <c r="B19" s="74">
        <v>617200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477</v>
      </c>
      <c r="B20" s="74"/>
      <c r="C20" s="74"/>
      <c r="D20" s="74"/>
      <c r="E20" s="74"/>
      <c r="F20" s="74"/>
      <c r="G20" s="74"/>
    </row>
    <row r="21" spans="1:7" x14ac:dyDescent="0.25">
      <c r="A21" s="3" t="s">
        <v>478</v>
      </c>
      <c r="B21" s="116">
        <f>SUM(B22:B26)</f>
        <v>0</v>
      </c>
      <c r="C21" s="116">
        <f t="shared" ref="C21:G21" si="1">SUM(C22:C26)</f>
        <v>0</v>
      </c>
      <c r="D21" s="116">
        <f t="shared" si="1"/>
        <v>0</v>
      </c>
      <c r="E21" s="116">
        <f t="shared" si="1"/>
        <v>0</v>
      </c>
      <c r="F21" s="116">
        <f t="shared" si="1"/>
        <v>0</v>
      </c>
      <c r="G21" s="116">
        <f t="shared" si="1"/>
        <v>0</v>
      </c>
    </row>
    <row r="22" spans="1:7" x14ac:dyDescent="0.25">
      <c r="A22" s="57" t="s">
        <v>479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480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481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482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483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477</v>
      </c>
      <c r="B27" s="75"/>
      <c r="C27" s="75"/>
      <c r="D27" s="75"/>
      <c r="E27" s="75"/>
      <c r="F27" s="75"/>
      <c r="G27" s="75"/>
    </row>
    <row r="28" spans="1:7" x14ac:dyDescent="0.25">
      <c r="A28" s="3" t="s">
        <v>484</v>
      </c>
      <c r="B28" s="116">
        <f>SUM(B29)</f>
        <v>0</v>
      </c>
      <c r="C28" s="116">
        <f t="shared" ref="C28:G28" si="2">SUM(C29)</f>
        <v>0</v>
      </c>
      <c r="D28" s="116">
        <f t="shared" si="2"/>
        <v>0</v>
      </c>
      <c r="E28" s="116">
        <f t="shared" si="2"/>
        <v>0</v>
      </c>
      <c r="F28" s="116">
        <f t="shared" si="2"/>
        <v>0</v>
      </c>
      <c r="G28" s="116">
        <f t="shared" si="2"/>
        <v>0</v>
      </c>
    </row>
    <row r="29" spans="1:7" x14ac:dyDescent="0.25">
      <c r="A29" s="57" t="s">
        <v>485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477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486</v>
      </c>
      <c r="B31" s="116">
        <f>B21+B7+B28</f>
        <v>100310830</v>
      </c>
      <c r="C31" s="116">
        <f t="shared" ref="C31:G31" si="3">C21+C7+C28</f>
        <v>0</v>
      </c>
      <c r="D31" s="116">
        <f t="shared" si="3"/>
        <v>0</v>
      </c>
      <c r="E31" s="116">
        <f t="shared" si="3"/>
        <v>0</v>
      </c>
      <c r="F31" s="116">
        <f t="shared" si="3"/>
        <v>0</v>
      </c>
      <c r="G31" s="116">
        <f t="shared" si="3"/>
        <v>0</v>
      </c>
    </row>
    <row r="32" spans="1:7" ht="14.45" customHeight="1" x14ac:dyDescent="0.25">
      <c r="A32" s="44"/>
      <c r="B32" s="138"/>
      <c r="C32" s="138"/>
      <c r="D32" s="138"/>
      <c r="E32" s="138"/>
      <c r="F32" s="138"/>
      <c r="G32" s="138"/>
    </row>
    <row r="33" spans="1:7" x14ac:dyDescent="0.25">
      <c r="A33" s="141" t="s">
        <v>299</v>
      </c>
      <c r="B33" s="52"/>
      <c r="C33" s="52"/>
      <c r="D33" s="52"/>
      <c r="E33" s="52"/>
      <c r="F33" s="52"/>
      <c r="G33" s="52"/>
    </row>
    <row r="34" spans="1:7" ht="30" x14ac:dyDescent="0.25">
      <c r="A34" s="139" t="s">
        <v>487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ht="30" x14ac:dyDescent="0.25">
      <c r="A35" s="139" t="s">
        <v>301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141" t="s">
        <v>488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C14:G14 B20:G31 C19:G19 B18:G18 C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Normal="100" workbookViewId="0">
      <selection activeCell="B14" sqref="B14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8" t="s">
        <v>489</v>
      </c>
      <c r="B1" s="190"/>
      <c r="C1" s="190"/>
      <c r="D1" s="190"/>
      <c r="E1" s="190"/>
      <c r="F1" s="190"/>
      <c r="G1" s="191"/>
    </row>
    <row r="2" spans="1:7" x14ac:dyDescent="0.25">
      <c r="A2" s="210" t="str">
        <f>'Formato 1'!A2</f>
        <v>JUNTA MUNICIPAL DE AGUA POTABLE Y ALCANTARILLADO DE CORTAZAR GTO.</v>
      </c>
      <c r="B2" s="211"/>
      <c r="C2" s="211"/>
      <c r="D2" s="211"/>
      <c r="E2" s="211"/>
      <c r="F2" s="211"/>
      <c r="G2" s="212"/>
    </row>
    <row r="3" spans="1:7" x14ac:dyDescent="0.25">
      <c r="A3" s="207" t="s">
        <v>490</v>
      </c>
      <c r="B3" s="208"/>
      <c r="C3" s="208"/>
      <c r="D3" s="208"/>
      <c r="E3" s="208"/>
      <c r="F3" s="208"/>
      <c r="G3" s="209"/>
    </row>
    <row r="4" spans="1:7" x14ac:dyDescent="0.25">
      <c r="A4" s="207" t="s">
        <v>3</v>
      </c>
      <c r="B4" s="208"/>
      <c r="C4" s="208"/>
      <c r="D4" s="208"/>
      <c r="E4" s="208"/>
      <c r="F4" s="208"/>
      <c r="G4" s="209"/>
    </row>
    <row r="5" spans="1:7" x14ac:dyDescent="0.25">
      <c r="A5" s="201" t="s">
        <v>456</v>
      </c>
      <c r="B5" s="202"/>
      <c r="C5" s="202"/>
      <c r="D5" s="202"/>
      <c r="E5" s="202"/>
      <c r="F5" s="202"/>
      <c r="G5" s="203"/>
    </row>
    <row r="6" spans="1:7" ht="30" x14ac:dyDescent="0.25">
      <c r="A6" s="136" t="s">
        <v>457</v>
      </c>
      <c r="B6" s="7" t="s">
        <v>458</v>
      </c>
      <c r="C6" s="32" t="s">
        <v>459</v>
      </c>
      <c r="D6" s="32" t="s">
        <v>460</v>
      </c>
      <c r="E6" s="32" t="s">
        <v>461</v>
      </c>
      <c r="F6" s="32" t="s">
        <v>462</v>
      </c>
      <c r="G6" s="32" t="s">
        <v>463</v>
      </c>
    </row>
    <row r="7" spans="1:7" ht="15.75" customHeight="1" x14ac:dyDescent="0.25">
      <c r="A7" s="25" t="s">
        <v>491</v>
      </c>
      <c r="B7" s="116">
        <f t="shared" ref="B7:G7" si="0">SUM(B8:B16)</f>
        <v>100310830</v>
      </c>
      <c r="C7" s="116">
        <f t="shared" si="0"/>
        <v>0</v>
      </c>
      <c r="D7" s="116">
        <f t="shared" si="0"/>
        <v>0</v>
      </c>
      <c r="E7" s="116">
        <f t="shared" si="0"/>
        <v>0</v>
      </c>
      <c r="F7" s="116">
        <f t="shared" si="0"/>
        <v>0</v>
      </c>
      <c r="G7" s="116">
        <f t="shared" si="0"/>
        <v>0</v>
      </c>
    </row>
    <row r="8" spans="1:7" x14ac:dyDescent="0.25">
      <c r="A8" s="57" t="s">
        <v>492</v>
      </c>
      <c r="B8" s="74">
        <v>47889800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493</v>
      </c>
      <c r="B9" s="74">
        <v>13244658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494</v>
      </c>
      <c r="B10" s="74">
        <v>27984572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495</v>
      </c>
      <c r="B11" s="74">
        <v>49800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496</v>
      </c>
      <c r="B12" s="74">
        <v>342000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497</v>
      </c>
      <c r="B13" s="74">
        <v>10800000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498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499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500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501</v>
      </c>
      <c r="B18" s="116">
        <f>SUM(B19:B27)</f>
        <v>0</v>
      </c>
      <c r="C18" s="116">
        <f t="shared" ref="C18:G18" si="1">SUM(C19:C27)</f>
        <v>0</v>
      </c>
      <c r="D18" s="116">
        <f t="shared" si="1"/>
        <v>0</v>
      </c>
      <c r="E18" s="116">
        <f t="shared" si="1"/>
        <v>0</v>
      </c>
      <c r="F18" s="116">
        <f t="shared" si="1"/>
        <v>0</v>
      </c>
      <c r="G18" s="116">
        <f t="shared" si="1"/>
        <v>0</v>
      </c>
    </row>
    <row r="19" spans="1:7" x14ac:dyDescent="0.25">
      <c r="A19" s="57" t="s">
        <v>492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493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494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495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496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497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498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502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500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477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503</v>
      </c>
      <c r="B29" s="116">
        <f>B18+B7</f>
        <v>100310830</v>
      </c>
      <c r="C29" s="116">
        <f t="shared" ref="C29:G29" si="2">C18+C7</f>
        <v>0</v>
      </c>
      <c r="D29" s="116">
        <f t="shared" si="2"/>
        <v>0</v>
      </c>
      <c r="E29" s="116">
        <f t="shared" si="2"/>
        <v>0</v>
      </c>
      <c r="F29" s="116">
        <f t="shared" si="2"/>
        <v>0</v>
      </c>
      <c r="G29" s="116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C8:G8 C9:G9 C10:G10 C11:G11 C12:G12 C13:G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Normal="100" workbookViewId="0">
      <selection activeCell="G44" sqref="G4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8" t="s">
        <v>504</v>
      </c>
      <c r="B1" s="190"/>
      <c r="C1" s="190"/>
      <c r="D1" s="190"/>
      <c r="E1" s="190"/>
      <c r="F1" s="190"/>
      <c r="G1" s="191"/>
    </row>
    <row r="2" spans="1:7" x14ac:dyDescent="0.25">
      <c r="A2" s="210" t="str">
        <f>'Formato 1'!A2</f>
        <v>JUNTA MUNICIPAL DE AGUA POTABLE Y ALCANTARILLADO DE CORTAZAR GTO.</v>
      </c>
      <c r="B2" s="211"/>
      <c r="C2" s="211"/>
      <c r="D2" s="211"/>
      <c r="E2" s="211"/>
      <c r="F2" s="211"/>
      <c r="G2" s="212"/>
    </row>
    <row r="3" spans="1:7" x14ac:dyDescent="0.25">
      <c r="A3" s="207" t="s">
        <v>505</v>
      </c>
      <c r="B3" s="208"/>
      <c r="C3" s="208"/>
      <c r="D3" s="208"/>
      <c r="E3" s="208"/>
      <c r="F3" s="208"/>
      <c r="G3" s="209"/>
    </row>
    <row r="4" spans="1:7" x14ac:dyDescent="0.25">
      <c r="A4" s="207" t="s">
        <v>3</v>
      </c>
      <c r="B4" s="208"/>
      <c r="C4" s="208"/>
      <c r="D4" s="208"/>
      <c r="E4" s="208"/>
      <c r="F4" s="208"/>
      <c r="G4" s="209"/>
    </row>
    <row r="5" spans="1:7" ht="30" x14ac:dyDescent="0.25">
      <c r="A5" s="136" t="s">
        <v>506</v>
      </c>
      <c r="B5" s="7" t="s">
        <v>507</v>
      </c>
      <c r="C5" s="32" t="s">
        <v>508</v>
      </c>
      <c r="D5" s="32" t="s">
        <v>509</v>
      </c>
      <c r="E5" s="32" t="s">
        <v>510</v>
      </c>
      <c r="F5" s="32" t="s">
        <v>511</v>
      </c>
      <c r="G5" s="32" t="s">
        <v>512</v>
      </c>
    </row>
    <row r="6" spans="1:7" ht="15.75" customHeight="1" x14ac:dyDescent="0.25">
      <c r="A6" s="25" t="s">
        <v>513</v>
      </c>
      <c r="B6" s="116">
        <f>SUM(B7:B18)</f>
        <v>0</v>
      </c>
      <c r="C6" s="116">
        <f t="shared" ref="C6:G6" si="0">SUM(C7:C18)</f>
        <v>0</v>
      </c>
      <c r="D6" s="116">
        <f t="shared" si="0"/>
        <v>0</v>
      </c>
      <c r="E6" s="116">
        <f t="shared" si="0"/>
        <v>83342622.359999999</v>
      </c>
      <c r="F6" s="116">
        <f t="shared" si="0"/>
        <v>92234207.950000003</v>
      </c>
      <c r="G6" s="116">
        <f t="shared" si="0"/>
        <v>22964896</v>
      </c>
    </row>
    <row r="7" spans="1:7" x14ac:dyDescent="0.25">
      <c r="A7" s="57" t="s">
        <v>465</v>
      </c>
      <c r="B7" s="74">
        <v>0</v>
      </c>
      <c r="C7" s="74">
        <v>0</v>
      </c>
      <c r="D7" s="74">
        <v>0</v>
      </c>
      <c r="E7" s="46">
        <v>0</v>
      </c>
      <c r="F7" s="46">
        <v>0</v>
      </c>
      <c r="G7" s="46">
        <v>0</v>
      </c>
    </row>
    <row r="8" spans="1:7" ht="15.75" customHeight="1" x14ac:dyDescent="0.25">
      <c r="A8" s="57" t="s">
        <v>466</v>
      </c>
      <c r="B8" s="74">
        <v>0</v>
      </c>
      <c r="C8" s="74">
        <v>0</v>
      </c>
      <c r="D8" s="74">
        <v>0</v>
      </c>
      <c r="E8" s="46">
        <v>0</v>
      </c>
      <c r="F8" s="46">
        <v>0</v>
      </c>
      <c r="G8" s="46">
        <v>0</v>
      </c>
    </row>
    <row r="9" spans="1:7" x14ac:dyDescent="0.25">
      <c r="A9" s="57" t="s">
        <v>467</v>
      </c>
      <c r="B9" s="74">
        <v>0</v>
      </c>
      <c r="C9" s="74">
        <v>0</v>
      </c>
      <c r="D9" s="74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468</v>
      </c>
      <c r="B10" s="74">
        <v>0</v>
      </c>
      <c r="C10" s="74">
        <v>0</v>
      </c>
      <c r="D10" s="74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469</v>
      </c>
      <c r="B11" s="74">
        <v>0</v>
      </c>
      <c r="C11" s="74">
        <v>0</v>
      </c>
      <c r="D11" s="74">
        <v>0</v>
      </c>
      <c r="E11" s="46">
        <v>788143.13</v>
      </c>
      <c r="F11" s="46">
        <v>1321061.95</v>
      </c>
      <c r="G11" s="46">
        <v>0</v>
      </c>
    </row>
    <row r="12" spans="1:7" x14ac:dyDescent="0.25">
      <c r="A12" s="57" t="s">
        <v>470</v>
      </c>
      <c r="B12" s="74">
        <v>0</v>
      </c>
      <c r="C12" s="74">
        <v>0</v>
      </c>
      <c r="D12" s="74">
        <v>0</v>
      </c>
      <c r="E12" s="46">
        <v>0</v>
      </c>
      <c r="F12" s="46">
        <v>0</v>
      </c>
      <c r="G12" s="46">
        <v>0</v>
      </c>
    </row>
    <row r="13" spans="1:7" x14ac:dyDescent="0.25">
      <c r="A13" s="58" t="s">
        <v>471</v>
      </c>
      <c r="B13" s="74">
        <v>0</v>
      </c>
      <c r="C13" s="74">
        <v>0</v>
      </c>
      <c r="D13" s="74">
        <v>0</v>
      </c>
      <c r="E13" s="46">
        <v>82479105.230000004</v>
      </c>
      <c r="F13" s="46">
        <v>89666593.840000004</v>
      </c>
      <c r="G13" s="46">
        <v>22964896</v>
      </c>
    </row>
    <row r="14" spans="1:7" x14ac:dyDescent="0.25">
      <c r="A14" s="57" t="s">
        <v>472</v>
      </c>
      <c r="B14" s="74">
        <v>0</v>
      </c>
      <c r="C14" s="74">
        <v>0</v>
      </c>
      <c r="D14" s="74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473</v>
      </c>
      <c r="B15" s="74">
        <v>0</v>
      </c>
      <c r="C15" s="74">
        <v>0</v>
      </c>
      <c r="D15" s="74">
        <v>0</v>
      </c>
      <c r="E15" s="46">
        <v>0</v>
      </c>
      <c r="F15" s="46">
        <v>0</v>
      </c>
      <c r="G15" s="46">
        <v>0</v>
      </c>
    </row>
    <row r="16" spans="1:7" x14ac:dyDescent="0.25">
      <c r="A16" s="57" t="s">
        <v>474</v>
      </c>
      <c r="B16" s="74">
        <v>0</v>
      </c>
      <c r="C16" s="74">
        <v>0</v>
      </c>
      <c r="D16" s="74">
        <v>0</v>
      </c>
      <c r="E16" s="46">
        <v>75374</v>
      </c>
      <c r="F16" s="46">
        <v>1246552.1599999999</v>
      </c>
      <c r="G16" s="46">
        <v>0</v>
      </c>
    </row>
    <row r="17" spans="1:7" x14ac:dyDescent="0.25">
      <c r="A17" s="57" t="s">
        <v>475</v>
      </c>
      <c r="B17" s="74">
        <v>0</v>
      </c>
      <c r="C17" s="74">
        <v>0</v>
      </c>
      <c r="D17" s="74">
        <v>0</v>
      </c>
      <c r="E17" s="46">
        <v>0</v>
      </c>
      <c r="F17" s="46">
        <v>0</v>
      </c>
      <c r="G17" s="46">
        <v>0</v>
      </c>
    </row>
    <row r="18" spans="1:7" x14ac:dyDescent="0.25">
      <c r="A18" s="90" t="s">
        <v>476</v>
      </c>
      <c r="B18" s="74">
        <v>0</v>
      </c>
      <c r="C18" s="74">
        <v>0</v>
      </c>
      <c r="D18" s="74">
        <v>0</v>
      </c>
      <c r="E18" s="46">
        <v>0</v>
      </c>
      <c r="F18" s="46">
        <v>0</v>
      </c>
      <c r="G18" s="46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514</v>
      </c>
      <c r="B20" s="116">
        <f>SUM(B21:B25)</f>
        <v>0</v>
      </c>
      <c r="C20" s="116">
        <f t="shared" ref="C20:G20" si="1">SUM(C21:C25)</f>
        <v>0</v>
      </c>
      <c r="D20" s="116">
        <f t="shared" si="1"/>
        <v>0</v>
      </c>
      <c r="E20" s="116">
        <f t="shared" si="1"/>
        <v>0</v>
      </c>
      <c r="F20" s="116">
        <f t="shared" si="1"/>
        <v>0</v>
      </c>
      <c r="G20" s="116">
        <f t="shared" si="1"/>
        <v>0</v>
      </c>
    </row>
    <row r="21" spans="1:7" x14ac:dyDescent="0.25">
      <c r="A21" s="57" t="s">
        <v>479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480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481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482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515</v>
      </c>
      <c r="B27" s="116">
        <f>SUM(B28)</f>
        <v>0</v>
      </c>
      <c r="C27" s="116">
        <f t="shared" ref="C27:G27" si="2">SUM(C28)</f>
        <v>0</v>
      </c>
      <c r="D27" s="116">
        <f t="shared" si="2"/>
        <v>0</v>
      </c>
      <c r="E27" s="116">
        <f t="shared" si="2"/>
        <v>0</v>
      </c>
      <c r="F27" s="116">
        <f t="shared" si="2"/>
        <v>0</v>
      </c>
      <c r="G27" s="116">
        <f t="shared" si="2"/>
        <v>0</v>
      </c>
    </row>
    <row r="28" spans="1:7" x14ac:dyDescent="0.25">
      <c r="A28" s="57" t="s">
        <v>297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516</v>
      </c>
      <c r="B30" s="116">
        <f>B20+B6+B27</f>
        <v>0</v>
      </c>
      <c r="C30" s="116">
        <f t="shared" ref="C30:G30" si="3">C20+C6+C27</f>
        <v>0</v>
      </c>
      <c r="D30" s="116">
        <f t="shared" si="3"/>
        <v>0</v>
      </c>
      <c r="E30" s="116">
        <f t="shared" si="3"/>
        <v>83342622.359999999</v>
      </c>
      <c r="F30" s="116">
        <f t="shared" si="3"/>
        <v>92234207.950000003</v>
      </c>
      <c r="G30" s="116">
        <f t="shared" si="3"/>
        <v>22964896</v>
      </c>
    </row>
    <row r="31" spans="1:7" ht="14.45" customHeight="1" x14ac:dyDescent="0.25">
      <c r="A31" s="44"/>
      <c r="B31" s="138"/>
      <c r="C31" s="138"/>
      <c r="D31" s="138"/>
      <c r="E31" s="138"/>
      <c r="F31" s="138"/>
      <c r="G31" s="138"/>
    </row>
    <row r="32" spans="1:7" x14ac:dyDescent="0.25">
      <c r="A32" s="141" t="s">
        <v>299</v>
      </c>
      <c r="B32" s="52"/>
      <c r="C32" s="52"/>
      <c r="D32" s="52"/>
      <c r="E32" s="52"/>
      <c r="F32" s="52"/>
      <c r="G32" s="52"/>
    </row>
    <row r="33" spans="1:7" ht="30" x14ac:dyDescent="0.25">
      <c r="A33" s="139" t="s">
        <v>487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</row>
    <row r="34" spans="1:7" ht="30" x14ac:dyDescent="0.25">
      <c r="A34" s="139" t="s">
        <v>301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x14ac:dyDescent="0.25">
      <c r="A35" s="52" t="s">
        <v>488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517</v>
      </c>
    </row>
    <row r="39" spans="1:7" x14ac:dyDescent="0.25">
      <c r="A39" t="s">
        <v>518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E7:G18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Normal="100" workbookViewId="0">
      <selection activeCell="G24" sqref="G2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8" t="s">
        <v>519</v>
      </c>
      <c r="B1" s="190"/>
      <c r="C1" s="190"/>
      <c r="D1" s="190"/>
      <c r="E1" s="190"/>
      <c r="F1" s="190"/>
      <c r="G1" s="191"/>
    </row>
    <row r="2" spans="1:7" x14ac:dyDescent="0.25">
      <c r="A2" s="210" t="str">
        <f>'Formato 1'!A2</f>
        <v>JUNTA MUNICIPAL DE AGUA POTABLE Y ALCANTARILLADO DE CORTAZAR GTO.</v>
      </c>
      <c r="B2" s="211"/>
      <c r="C2" s="211"/>
      <c r="D2" s="211"/>
      <c r="E2" s="211"/>
      <c r="F2" s="211"/>
      <c r="G2" s="212"/>
    </row>
    <row r="3" spans="1:7" x14ac:dyDescent="0.25">
      <c r="A3" s="207" t="s">
        <v>520</v>
      </c>
      <c r="B3" s="208"/>
      <c r="C3" s="208"/>
      <c r="D3" s="208"/>
      <c r="E3" s="208"/>
      <c r="F3" s="208"/>
      <c r="G3" s="209"/>
    </row>
    <row r="4" spans="1:7" x14ac:dyDescent="0.25">
      <c r="A4" s="207" t="s">
        <v>3</v>
      </c>
      <c r="B4" s="208"/>
      <c r="C4" s="208"/>
      <c r="D4" s="208"/>
      <c r="E4" s="208"/>
      <c r="F4" s="208"/>
      <c r="G4" s="209"/>
    </row>
    <row r="5" spans="1:7" ht="30" x14ac:dyDescent="0.25">
      <c r="A5" s="136" t="s">
        <v>506</v>
      </c>
      <c r="B5" s="7" t="s">
        <v>507</v>
      </c>
      <c r="C5" s="32" t="s">
        <v>508</v>
      </c>
      <c r="D5" s="32" t="s">
        <v>509</v>
      </c>
      <c r="E5" s="32" t="s">
        <v>510</v>
      </c>
      <c r="F5" s="32" t="s">
        <v>511</v>
      </c>
      <c r="G5" s="32" t="s">
        <v>512</v>
      </c>
    </row>
    <row r="6" spans="1:7" ht="15.75" customHeight="1" x14ac:dyDescent="0.25">
      <c r="A6" s="25" t="s">
        <v>491</v>
      </c>
      <c r="B6" s="116">
        <f t="shared" ref="B6:G6" si="0">SUM(B7:B15)</f>
        <v>0</v>
      </c>
      <c r="C6" s="116">
        <f t="shared" si="0"/>
        <v>0</v>
      </c>
      <c r="D6" s="116">
        <f t="shared" si="0"/>
        <v>0</v>
      </c>
      <c r="E6" s="116">
        <f t="shared" si="0"/>
        <v>-46873786.450000003</v>
      </c>
      <c r="F6" s="116">
        <f t="shared" si="0"/>
        <v>-135569792.72999999</v>
      </c>
      <c r="G6" s="116">
        <f t="shared" si="0"/>
        <v>-29270292</v>
      </c>
    </row>
    <row r="7" spans="1:7" x14ac:dyDescent="0.25">
      <c r="A7" s="57" t="s">
        <v>492</v>
      </c>
      <c r="B7" s="74">
        <v>0</v>
      </c>
      <c r="C7" s="74">
        <v>0</v>
      </c>
      <c r="D7" s="74">
        <v>0</v>
      </c>
      <c r="E7" s="46">
        <v>-21155678.77</v>
      </c>
      <c r="F7" s="46">
        <v>-40787596.57</v>
      </c>
      <c r="G7" s="46">
        <v>-10602886</v>
      </c>
    </row>
    <row r="8" spans="1:7" ht="15.75" customHeight="1" x14ac:dyDescent="0.25">
      <c r="A8" s="57" t="s">
        <v>493</v>
      </c>
      <c r="B8" s="74">
        <v>0</v>
      </c>
      <c r="C8" s="74">
        <v>0</v>
      </c>
      <c r="D8" s="74">
        <v>0</v>
      </c>
      <c r="E8" s="46">
        <v>-9055125.0899999999</v>
      </c>
      <c r="F8" s="46">
        <v>-12810668.32</v>
      </c>
      <c r="G8" s="46">
        <v>-4437337</v>
      </c>
    </row>
    <row r="9" spans="1:7" x14ac:dyDescent="0.25">
      <c r="A9" s="57" t="s">
        <v>494</v>
      </c>
      <c r="B9" s="74">
        <v>0</v>
      </c>
      <c r="C9" s="74">
        <v>0</v>
      </c>
      <c r="D9" s="74">
        <v>0</v>
      </c>
      <c r="E9" s="46">
        <v>-15195072.380000001</v>
      </c>
      <c r="F9" s="46">
        <v>-32265696.100000001</v>
      </c>
      <c r="G9" s="46">
        <v>-9293488</v>
      </c>
    </row>
    <row r="10" spans="1:7" x14ac:dyDescent="0.25">
      <c r="A10" s="57" t="s">
        <v>495</v>
      </c>
      <c r="B10" s="74">
        <v>0</v>
      </c>
      <c r="C10" s="74">
        <v>0</v>
      </c>
      <c r="D10" s="74">
        <v>0</v>
      </c>
      <c r="E10" s="46">
        <v>0</v>
      </c>
      <c r="F10" s="46">
        <v>-20885.990000000002</v>
      </c>
      <c r="G10" s="46">
        <v>0</v>
      </c>
    </row>
    <row r="11" spans="1:7" x14ac:dyDescent="0.25">
      <c r="A11" s="57" t="s">
        <v>496</v>
      </c>
      <c r="B11" s="74">
        <v>0</v>
      </c>
      <c r="C11" s="74">
        <v>0</v>
      </c>
      <c r="D11" s="74">
        <v>0</v>
      </c>
      <c r="E11" s="46">
        <v>-1467910.21</v>
      </c>
      <c r="F11" s="46">
        <v>-13099870.939999999</v>
      </c>
      <c r="G11" s="46">
        <v>-1056221</v>
      </c>
    </row>
    <row r="12" spans="1:7" x14ac:dyDescent="0.25">
      <c r="A12" s="57" t="s">
        <v>497</v>
      </c>
      <c r="B12" s="74">
        <v>0</v>
      </c>
      <c r="C12" s="74">
        <v>0</v>
      </c>
      <c r="D12" s="74">
        <v>0</v>
      </c>
      <c r="E12" s="46">
        <v>0</v>
      </c>
      <c r="F12" s="46">
        <v>-10148040.02</v>
      </c>
      <c r="G12" s="46">
        <v>-3880360</v>
      </c>
    </row>
    <row r="13" spans="1:7" x14ac:dyDescent="0.25">
      <c r="A13" s="58" t="s">
        <v>498</v>
      </c>
      <c r="B13" s="74">
        <v>0</v>
      </c>
      <c r="C13" s="74">
        <v>0</v>
      </c>
      <c r="D13" s="74">
        <v>0</v>
      </c>
      <c r="E13" s="46">
        <v>0</v>
      </c>
      <c r="F13" s="46">
        <v>0</v>
      </c>
      <c r="G13" s="46">
        <v>0</v>
      </c>
    </row>
    <row r="14" spans="1:7" x14ac:dyDescent="0.25">
      <c r="A14" s="57" t="s">
        <v>499</v>
      </c>
      <c r="B14" s="74">
        <v>0</v>
      </c>
      <c r="C14" s="74">
        <v>0</v>
      </c>
      <c r="D14" s="74">
        <v>0</v>
      </c>
      <c r="E14" s="46">
        <v>0</v>
      </c>
      <c r="F14" s="46">
        <v>-26437034.789999999</v>
      </c>
      <c r="G14" s="46">
        <v>0</v>
      </c>
    </row>
    <row r="15" spans="1:7" x14ac:dyDescent="0.25">
      <c r="A15" s="57" t="s">
        <v>500</v>
      </c>
      <c r="B15" s="74">
        <v>0</v>
      </c>
      <c r="C15" s="74">
        <v>0</v>
      </c>
      <c r="D15" s="74">
        <v>0</v>
      </c>
      <c r="E15" s="46">
        <v>0</v>
      </c>
      <c r="F15" s="46">
        <v>0</v>
      </c>
      <c r="G15" s="46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501</v>
      </c>
      <c r="B17" s="116">
        <f>SUM(B18:B26)</f>
        <v>0</v>
      </c>
      <c r="C17" s="116">
        <f t="shared" ref="C17:G17" si="1">SUM(C18:C26)</f>
        <v>0</v>
      </c>
      <c r="D17" s="116">
        <f t="shared" si="1"/>
        <v>0</v>
      </c>
      <c r="E17" s="116">
        <f t="shared" si="1"/>
        <v>0</v>
      </c>
      <c r="F17" s="116">
        <f t="shared" si="1"/>
        <v>0</v>
      </c>
      <c r="G17" s="116">
        <f t="shared" si="1"/>
        <v>0</v>
      </c>
    </row>
    <row r="18" spans="1:7" x14ac:dyDescent="0.25">
      <c r="A18" s="57" t="s">
        <v>492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493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494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495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496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497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46">
        <v>0</v>
      </c>
    </row>
    <row r="24" spans="1:7" x14ac:dyDescent="0.25">
      <c r="A24" s="58" t="s">
        <v>498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502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500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477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503</v>
      </c>
      <c r="B28" s="116">
        <f>B17+B6</f>
        <v>0</v>
      </c>
      <c r="C28" s="116">
        <f t="shared" ref="C28:G28" si="2">C17+C6</f>
        <v>0</v>
      </c>
      <c r="D28" s="116">
        <f t="shared" si="2"/>
        <v>0</v>
      </c>
      <c r="E28" s="116">
        <f t="shared" si="2"/>
        <v>-46873786.450000003</v>
      </c>
      <c r="F28" s="116">
        <f t="shared" si="2"/>
        <v>-135569792.72999999</v>
      </c>
      <c r="G28" s="116">
        <f t="shared" si="2"/>
        <v>-29270292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521</v>
      </c>
    </row>
    <row r="32" spans="1:7" x14ac:dyDescent="0.25">
      <c r="A32" t="s">
        <v>522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F28 G17:G22 G24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2 B7:D15 B24:G28 B23:F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Normal="100" workbookViewId="0">
      <selection activeCell="A3" sqref="A3:F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8" t="s">
        <v>523</v>
      </c>
      <c r="B1" s="190"/>
      <c r="C1" s="190"/>
      <c r="D1" s="190"/>
      <c r="E1" s="190"/>
      <c r="F1" s="190"/>
    </row>
    <row r="2" spans="1:6" x14ac:dyDescent="0.25">
      <c r="A2" s="210" t="str">
        <f>'Formato 1'!A2</f>
        <v>JUNTA MUNICIPAL DE AGUA POTABLE Y ALCANTARILLADO DE CORTAZAR GTO.</v>
      </c>
      <c r="B2" s="211"/>
      <c r="C2" s="211"/>
      <c r="D2" s="211"/>
      <c r="E2" s="211"/>
      <c r="F2" s="212"/>
    </row>
    <row r="3" spans="1:6" x14ac:dyDescent="0.25">
      <c r="A3" s="207" t="s">
        <v>524</v>
      </c>
      <c r="B3" s="208"/>
      <c r="C3" s="208"/>
      <c r="D3" s="208"/>
      <c r="E3" s="208"/>
      <c r="F3" s="209"/>
    </row>
    <row r="4" spans="1:6" ht="30" x14ac:dyDescent="0.25">
      <c r="A4" s="136" t="s">
        <v>506</v>
      </c>
      <c r="B4" s="7" t="s">
        <v>525</v>
      </c>
      <c r="C4" s="32" t="s">
        <v>526</v>
      </c>
      <c r="D4" s="32" t="s">
        <v>527</v>
      </c>
      <c r="E4" s="32" t="s">
        <v>528</v>
      </c>
      <c r="F4" s="32" t="s">
        <v>529</v>
      </c>
    </row>
    <row r="5" spans="1:6" ht="15.75" customHeight="1" x14ac:dyDescent="0.25">
      <c r="A5" s="140" t="s">
        <v>530</v>
      </c>
      <c r="B5" s="145"/>
      <c r="C5" s="145"/>
      <c r="D5" s="145"/>
      <c r="E5" s="145"/>
      <c r="F5" s="145"/>
    </row>
    <row r="6" spans="1:6" ht="30" x14ac:dyDescent="0.25">
      <c r="A6" s="143" t="s">
        <v>531</v>
      </c>
      <c r="B6" s="142"/>
      <c r="C6" s="142"/>
      <c r="D6" s="142"/>
      <c r="E6" s="142"/>
      <c r="F6" s="142"/>
    </row>
    <row r="7" spans="1:6" ht="15.75" customHeight="1" x14ac:dyDescent="0.25">
      <c r="A7" s="143" t="s">
        <v>532</v>
      </c>
      <c r="B7" s="142"/>
      <c r="C7" s="142"/>
      <c r="D7" s="142"/>
      <c r="E7" s="142"/>
      <c r="F7" s="142"/>
    </row>
    <row r="8" spans="1:6" x14ac:dyDescent="0.25">
      <c r="A8" s="144"/>
      <c r="B8" s="142"/>
      <c r="C8" s="142"/>
      <c r="D8" s="142"/>
      <c r="E8" s="142"/>
      <c r="F8" s="142"/>
    </row>
    <row r="9" spans="1:6" x14ac:dyDescent="0.25">
      <c r="A9" s="149" t="s">
        <v>533</v>
      </c>
      <c r="B9" s="142"/>
      <c r="C9" s="142"/>
      <c r="D9" s="142"/>
      <c r="E9" s="142"/>
      <c r="F9" s="142"/>
    </row>
    <row r="10" spans="1:6" x14ac:dyDescent="0.25">
      <c r="A10" s="143" t="s">
        <v>534</v>
      </c>
      <c r="B10" s="152"/>
      <c r="C10" s="152"/>
      <c r="D10" s="152"/>
      <c r="E10" s="152"/>
      <c r="F10" s="152"/>
    </row>
    <row r="11" spans="1:6" x14ac:dyDescent="0.25">
      <c r="A11" s="66" t="s">
        <v>535</v>
      </c>
      <c r="B11" s="152"/>
      <c r="C11" s="152"/>
      <c r="D11" s="152"/>
      <c r="E11" s="152"/>
      <c r="F11" s="152"/>
    </row>
    <row r="12" spans="1:6" x14ac:dyDescent="0.25">
      <c r="A12" s="66" t="s">
        <v>536</v>
      </c>
      <c r="B12" s="152"/>
      <c r="C12" s="152"/>
      <c r="D12" s="152"/>
      <c r="E12" s="152"/>
      <c r="F12" s="152"/>
    </row>
    <row r="13" spans="1:6" x14ac:dyDescent="0.25">
      <c r="A13" s="66" t="s">
        <v>537</v>
      </c>
      <c r="B13" s="152"/>
      <c r="C13" s="152"/>
      <c r="D13" s="152"/>
      <c r="E13" s="152"/>
      <c r="F13" s="152"/>
    </row>
    <row r="14" spans="1:6" x14ac:dyDescent="0.25">
      <c r="A14" s="143" t="s">
        <v>538</v>
      </c>
      <c r="B14" s="152"/>
      <c r="C14" s="152"/>
      <c r="D14" s="152"/>
      <c r="E14" s="152"/>
      <c r="F14" s="152"/>
    </row>
    <row r="15" spans="1:6" x14ac:dyDescent="0.25">
      <c r="A15" s="66" t="s">
        <v>535</v>
      </c>
      <c r="B15" s="152"/>
      <c r="C15" s="152"/>
      <c r="D15" s="152"/>
      <c r="E15" s="152"/>
      <c r="F15" s="152"/>
    </row>
    <row r="16" spans="1:6" x14ac:dyDescent="0.25">
      <c r="A16" s="66" t="s">
        <v>536</v>
      </c>
      <c r="B16" s="153"/>
      <c r="C16" s="153"/>
      <c r="D16" s="153"/>
      <c r="E16" s="153"/>
      <c r="F16" s="153"/>
    </row>
    <row r="17" spans="1:6" x14ac:dyDescent="0.25">
      <c r="A17" s="66" t="s">
        <v>537</v>
      </c>
      <c r="B17" s="154"/>
      <c r="C17" s="154"/>
      <c r="D17" s="154"/>
      <c r="E17" s="154"/>
      <c r="F17" s="154"/>
    </row>
    <row r="18" spans="1:6" x14ac:dyDescent="0.25">
      <c r="A18" s="143" t="s">
        <v>539</v>
      </c>
      <c r="B18" s="154"/>
      <c r="C18" s="154"/>
      <c r="D18" s="154"/>
      <c r="E18" s="154"/>
      <c r="F18" s="154"/>
    </row>
    <row r="19" spans="1:6" x14ac:dyDescent="0.25">
      <c r="A19" s="143" t="s">
        <v>540</v>
      </c>
      <c r="B19" s="154"/>
      <c r="C19" s="154"/>
      <c r="D19" s="154"/>
      <c r="E19" s="154"/>
      <c r="F19" s="154"/>
    </row>
    <row r="20" spans="1:6" x14ac:dyDescent="0.25">
      <c r="A20" s="143" t="s">
        <v>541</v>
      </c>
      <c r="B20" s="155"/>
      <c r="C20" s="155"/>
      <c r="D20" s="155"/>
      <c r="E20" s="155"/>
      <c r="F20" s="155"/>
    </row>
    <row r="21" spans="1:6" x14ac:dyDescent="0.25">
      <c r="A21" s="143" t="s">
        <v>542</v>
      </c>
      <c r="B21" s="155"/>
      <c r="C21" s="155"/>
      <c r="D21" s="155"/>
      <c r="E21" s="155"/>
      <c r="F21" s="155"/>
    </row>
    <row r="22" spans="1:6" x14ac:dyDescent="0.25">
      <c r="A22" s="143" t="s">
        <v>543</v>
      </c>
      <c r="B22" s="155"/>
      <c r="C22" s="155"/>
      <c r="D22" s="155"/>
      <c r="E22" s="155"/>
      <c r="F22" s="155"/>
    </row>
    <row r="23" spans="1:6" x14ac:dyDescent="0.25">
      <c r="A23" s="143" t="s">
        <v>544</v>
      </c>
      <c r="B23" s="155"/>
      <c r="C23" s="155"/>
      <c r="D23" s="155"/>
      <c r="E23" s="155"/>
      <c r="F23" s="155"/>
    </row>
    <row r="24" spans="1:6" x14ac:dyDescent="0.25">
      <c r="A24" s="143" t="s">
        <v>545</v>
      </c>
      <c r="B24" s="147"/>
      <c r="C24" s="147"/>
      <c r="D24" s="147"/>
      <c r="E24" s="147"/>
      <c r="F24" s="147"/>
    </row>
    <row r="25" spans="1:6" x14ac:dyDescent="0.25">
      <c r="A25" s="143" t="s">
        <v>546</v>
      </c>
      <c r="B25" s="147"/>
      <c r="C25" s="147"/>
      <c r="D25" s="147"/>
      <c r="E25" s="147"/>
      <c r="F25" s="147"/>
    </row>
    <row r="26" spans="1:6" x14ac:dyDescent="0.25">
      <c r="A26" s="144"/>
      <c r="B26" s="148"/>
      <c r="C26" s="148"/>
      <c r="D26" s="148"/>
      <c r="E26" s="148"/>
      <c r="F26" s="148"/>
    </row>
    <row r="27" spans="1:6" ht="14.45" customHeight="1" x14ac:dyDescent="0.25">
      <c r="A27" s="149" t="s">
        <v>547</v>
      </c>
      <c r="B27" s="146"/>
      <c r="C27" s="146"/>
      <c r="D27" s="146"/>
      <c r="E27" s="146"/>
      <c r="F27" s="146"/>
    </row>
    <row r="28" spans="1:6" x14ac:dyDescent="0.25">
      <c r="A28" s="143" t="s">
        <v>548</v>
      </c>
      <c r="B28" s="89"/>
      <c r="C28" s="89"/>
      <c r="D28" s="89"/>
      <c r="E28" s="89"/>
      <c r="F28" s="89"/>
    </row>
    <row r="29" spans="1:6" x14ac:dyDescent="0.25">
      <c r="A29" s="139"/>
      <c r="B29" s="52"/>
      <c r="C29" s="52"/>
      <c r="D29" s="52"/>
      <c r="E29" s="52"/>
      <c r="F29" s="52"/>
    </row>
    <row r="30" spans="1:6" x14ac:dyDescent="0.25">
      <c r="A30" s="150" t="s">
        <v>549</v>
      </c>
      <c r="B30" s="52"/>
      <c r="C30" s="52"/>
      <c r="D30" s="52"/>
      <c r="E30" s="52"/>
      <c r="F30" s="52"/>
    </row>
    <row r="31" spans="1:6" x14ac:dyDescent="0.25">
      <c r="A31" s="151" t="s">
        <v>534</v>
      </c>
      <c r="B31" s="89"/>
      <c r="C31" s="89"/>
      <c r="D31" s="89"/>
      <c r="E31" s="89"/>
      <c r="F31" s="89"/>
    </row>
    <row r="32" spans="1:6" x14ac:dyDescent="0.25">
      <c r="A32" s="151" t="s">
        <v>538</v>
      </c>
      <c r="B32" s="89"/>
      <c r="C32" s="89"/>
      <c r="D32" s="89"/>
      <c r="E32" s="89"/>
      <c r="F32" s="89"/>
    </row>
    <row r="33" spans="1:6" x14ac:dyDescent="0.25">
      <c r="A33" s="151" t="s">
        <v>550</v>
      </c>
      <c r="B33" s="89"/>
      <c r="C33" s="89"/>
      <c r="D33" s="89"/>
      <c r="E33" s="89"/>
      <c r="F33" s="89"/>
    </row>
    <row r="34" spans="1:6" x14ac:dyDescent="0.25">
      <c r="A34" s="139"/>
      <c r="B34" s="52"/>
      <c r="C34" s="52"/>
      <c r="D34" s="52"/>
      <c r="E34" s="52"/>
      <c r="F34" s="52"/>
    </row>
    <row r="35" spans="1:6" x14ac:dyDescent="0.25">
      <c r="A35" s="150" t="s">
        <v>551</v>
      </c>
      <c r="B35" s="52"/>
      <c r="C35" s="52"/>
      <c r="D35" s="52"/>
      <c r="E35" s="52"/>
      <c r="F35" s="52"/>
    </row>
    <row r="36" spans="1:6" x14ac:dyDescent="0.25">
      <c r="A36" s="151" t="s">
        <v>552</v>
      </c>
      <c r="B36" s="52"/>
      <c r="C36" s="52"/>
      <c r="D36" s="52"/>
      <c r="E36" s="52"/>
      <c r="F36" s="52"/>
    </row>
    <row r="37" spans="1:6" x14ac:dyDescent="0.25">
      <c r="A37" s="151" t="s">
        <v>553</v>
      </c>
      <c r="B37" s="52"/>
      <c r="C37" s="52"/>
      <c r="D37" s="52"/>
      <c r="E37" s="52"/>
      <c r="F37" s="52"/>
    </row>
    <row r="38" spans="1:6" x14ac:dyDescent="0.25">
      <c r="A38" s="151" t="s">
        <v>554</v>
      </c>
      <c r="B38" s="52"/>
      <c r="C38" s="52"/>
      <c r="D38" s="52"/>
      <c r="E38" s="52"/>
      <c r="F38" s="52"/>
    </row>
    <row r="39" spans="1:6" x14ac:dyDescent="0.25">
      <c r="A39" s="139"/>
      <c r="B39" s="52"/>
      <c r="C39" s="52"/>
      <c r="D39" s="52"/>
      <c r="E39" s="52"/>
      <c r="F39" s="52"/>
    </row>
    <row r="40" spans="1:6" x14ac:dyDescent="0.25">
      <c r="A40" s="150" t="s">
        <v>555</v>
      </c>
      <c r="B40" s="52"/>
      <c r="C40" s="52"/>
      <c r="D40" s="52"/>
      <c r="E40" s="52"/>
      <c r="F40" s="52"/>
    </row>
    <row r="41" spans="1:6" x14ac:dyDescent="0.25">
      <c r="A41" s="139"/>
      <c r="B41" s="52"/>
      <c r="C41" s="52"/>
      <c r="D41" s="52"/>
      <c r="E41" s="52"/>
      <c r="F41" s="52"/>
    </row>
    <row r="42" spans="1:6" x14ac:dyDescent="0.25">
      <c r="A42" s="150" t="s">
        <v>556</v>
      </c>
      <c r="B42" s="52"/>
      <c r="C42" s="52"/>
      <c r="D42" s="52"/>
      <c r="E42" s="52"/>
      <c r="F42" s="52"/>
    </row>
    <row r="43" spans="1:6" x14ac:dyDescent="0.25">
      <c r="A43" s="151" t="s">
        <v>557</v>
      </c>
      <c r="B43" s="89"/>
      <c r="C43" s="89"/>
      <c r="D43" s="89"/>
      <c r="E43" s="89"/>
      <c r="F43" s="89"/>
    </row>
    <row r="44" spans="1:6" x14ac:dyDescent="0.25">
      <c r="A44" s="151" t="s">
        <v>558</v>
      </c>
      <c r="B44" s="89"/>
      <c r="C44" s="89"/>
      <c r="D44" s="89"/>
      <c r="E44" s="89"/>
      <c r="F44" s="89"/>
    </row>
    <row r="45" spans="1:6" x14ac:dyDescent="0.25">
      <c r="A45" s="151" t="s">
        <v>559</v>
      </c>
      <c r="B45" s="89"/>
      <c r="C45" s="89"/>
      <c r="D45" s="89"/>
      <c r="E45" s="89"/>
      <c r="F45" s="89"/>
    </row>
    <row r="46" spans="1:6" x14ac:dyDescent="0.25">
      <c r="A46" s="139"/>
      <c r="B46" s="52"/>
      <c r="C46" s="52"/>
      <c r="D46" s="52"/>
      <c r="E46" s="52"/>
      <c r="F46" s="52"/>
    </row>
    <row r="47" spans="1:6" ht="30" x14ac:dyDescent="0.25">
      <c r="A47" s="150" t="s">
        <v>560</v>
      </c>
      <c r="B47" s="52"/>
      <c r="C47" s="52"/>
      <c r="D47" s="52"/>
      <c r="E47" s="52"/>
      <c r="F47" s="52"/>
    </row>
    <row r="48" spans="1:6" x14ac:dyDescent="0.25">
      <c r="A48" s="151" t="s">
        <v>558</v>
      </c>
      <c r="B48" s="89"/>
      <c r="C48" s="89"/>
      <c r="D48" s="89"/>
      <c r="E48" s="89"/>
      <c r="F48" s="89"/>
    </row>
    <row r="49" spans="1:6" x14ac:dyDescent="0.25">
      <c r="A49" s="151" t="s">
        <v>559</v>
      </c>
      <c r="B49" s="89"/>
      <c r="C49" s="89"/>
      <c r="D49" s="89"/>
      <c r="E49" s="89"/>
      <c r="F49" s="89"/>
    </row>
    <row r="50" spans="1:6" x14ac:dyDescent="0.25">
      <c r="A50" s="139"/>
      <c r="B50" s="52"/>
      <c r="C50" s="52"/>
      <c r="D50" s="52"/>
      <c r="E50" s="52"/>
      <c r="F50" s="52"/>
    </row>
    <row r="51" spans="1:6" x14ac:dyDescent="0.25">
      <c r="A51" s="150" t="s">
        <v>561</v>
      </c>
      <c r="B51" s="52"/>
      <c r="C51" s="52"/>
      <c r="D51" s="52"/>
      <c r="E51" s="52"/>
      <c r="F51" s="52"/>
    </row>
    <row r="52" spans="1:6" x14ac:dyDescent="0.25">
      <c r="A52" s="151" t="s">
        <v>558</v>
      </c>
      <c r="B52" s="89"/>
      <c r="C52" s="89"/>
      <c r="D52" s="89"/>
      <c r="E52" s="89"/>
      <c r="F52" s="89"/>
    </row>
    <row r="53" spans="1:6" x14ac:dyDescent="0.25">
      <c r="A53" s="151" t="s">
        <v>559</v>
      </c>
      <c r="B53" s="89"/>
      <c r="C53" s="89"/>
      <c r="D53" s="89"/>
      <c r="E53" s="89"/>
      <c r="F53" s="89"/>
    </row>
    <row r="54" spans="1:6" x14ac:dyDescent="0.25">
      <c r="A54" s="151" t="s">
        <v>562</v>
      </c>
      <c r="B54" s="89"/>
      <c r="C54" s="89"/>
      <c r="D54" s="89"/>
      <c r="E54" s="89"/>
      <c r="F54" s="89"/>
    </row>
    <row r="55" spans="1:6" x14ac:dyDescent="0.25">
      <c r="A55" s="139"/>
      <c r="B55" s="52"/>
      <c r="C55" s="52"/>
      <c r="D55" s="52"/>
      <c r="E55" s="52"/>
      <c r="F55" s="52"/>
    </row>
    <row r="56" spans="1:6" x14ac:dyDescent="0.25">
      <c r="A56" s="150" t="s">
        <v>563</v>
      </c>
      <c r="B56" s="52"/>
      <c r="C56" s="52"/>
      <c r="D56" s="52"/>
      <c r="E56" s="52"/>
      <c r="F56" s="52"/>
    </row>
    <row r="57" spans="1:6" x14ac:dyDescent="0.25">
      <c r="A57" s="151" t="s">
        <v>558</v>
      </c>
      <c r="B57" s="89"/>
      <c r="C57" s="89"/>
      <c r="D57" s="89"/>
      <c r="E57" s="89"/>
      <c r="F57" s="89"/>
    </row>
    <row r="58" spans="1:6" x14ac:dyDescent="0.25">
      <c r="A58" s="151" t="s">
        <v>559</v>
      </c>
      <c r="B58" s="89"/>
      <c r="C58" s="89"/>
      <c r="D58" s="89"/>
      <c r="E58" s="89"/>
      <c r="F58" s="89"/>
    </row>
    <row r="59" spans="1:6" x14ac:dyDescent="0.25">
      <c r="A59" s="139"/>
      <c r="B59" s="52"/>
      <c r="C59" s="52"/>
      <c r="D59" s="52"/>
      <c r="E59" s="52"/>
      <c r="F59" s="52"/>
    </row>
    <row r="60" spans="1:6" x14ac:dyDescent="0.25">
      <c r="A60" s="150" t="s">
        <v>564</v>
      </c>
      <c r="B60" s="52"/>
      <c r="C60" s="52"/>
      <c r="D60" s="52"/>
      <c r="E60" s="52"/>
      <c r="F60" s="52"/>
    </row>
    <row r="61" spans="1:6" x14ac:dyDescent="0.25">
      <c r="A61" s="151" t="s">
        <v>565</v>
      </c>
      <c r="B61" s="138"/>
      <c r="C61" s="138"/>
      <c r="D61" s="138"/>
      <c r="E61" s="138"/>
      <c r="F61" s="138"/>
    </row>
    <row r="62" spans="1:6" x14ac:dyDescent="0.25">
      <c r="A62" s="151" t="s">
        <v>566</v>
      </c>
      <c r="B62" s="156"/>
      <c r="C62" s="156"/>
      <c r="D62" s="156"/>
      <c r="E62" s="156"/>
      <c r="F62" s="156"/>
    </row>
    <row r="63" spans="1:6" x14ac:dyDescent="0.25">
      <c r="A63" s="139"/>
      <c r="B63" s="138"/>
      <c r="C63" s="138"/>
      <c r="D63" s="138"/>
      <c r="E63" s="138"/>
      <c r="F63" s="138"/>
    </row>
    <row r="64" spans="1:6" x14ac:dyDescent="0.25">
      <c r="A64" s="150" t="s">
        <v>567</v>
      </c>
      <c r="B64" s="138"/>
      <c r="C64" s="138"/>
      <c r="D64" s="138"/>
      <c r="E64" s="138"/>
      <c r="F64" s="138"/>
    </row>
    <row r="65" spans="1:6" x14ac:dyDescent="0.25">
      <c r="A65" s="151" t="s">
        <v>568</v>
      </c>
      <c r="B65" s="138"/>
      <c r="C65" s="138"/>
      <c r="D65" s="138"/>
      <c r="E65" s="138"/>
      <c r="F65" s="138"/>
    </row>
    <row r="66" spans="1:6" x14ac:dyDescent="0.25">
      <c r="A66" s="151" t="s">
        <v>569</v>
      </c>
      <c r="B66" s="139"/>
      <c r="C66" s="52"/>
      <c r="D66" s="139"/>
      <c r="E66" s="139"/>
      <c r="F66" s="139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15" t="s">
        <v>454</v>
      </c>
      <c r="B1" s="215"/>
      <c r="C1" s="215"/>
      <c r="D1" s="215"/>
      <c r="E1" s="215"/>
      <c r="F1" s="215"/>
      <c r="G1" s="215"/>
    </row>
    <row r="2" spans="1:7" x14ac:dyDescent="0.25">
      <c r="A2" s="125" t="str">
        <f>'Formato 1'!A2</f>
        <v>JUNTA MUNICIPAL DE AGUA POTABLE Y ALCANTARILLADO DE CORTAZAR GTO.</v>
      </c>
      <c r="B2" s="126"/>
      <c r="C2" s="126"/>
      <c r="D2" s="126"/>
      <c r="E2" s="126"/>
      <c r="F2" s="126"/>
      <c r="G2" s="127"/>
    </row>
    <row r="3" spans="1:7" x14ac:dyDescent="0.25">
      <c r="A3" s="128" t="s">
        <v>455</v>
      </c>
      <c r="B3" s="129"/>
      <c r="C3" s="129"/>
      <c r="D3" s="129"/>
      <c r="E3" s="129"/>
      <c r="F3" s="129"/>
      <c r="G3" s="130"/>
    </row>
    <row r="4" spans="1:7" x14ac:dyDescent="0.25">
      <c r="A4" s="128" t="s">
        <v>3</v>
      </c>
      <c r="B4" s="129"/>
      <c r="C4" s="129"/>
      <c r="D4" s="129"/>
      <c r="E4" s="129"/>
      <c r="F4" s="129"/>
      <c r="G4" s="130"/>
    </row>
    <row r="5" spans="1:7" x14ac:dyDescent="0.25">
      <c r="A5" s="128" t="s">
        <v>456</v>
      </c>
      <c r="B5" s="129"/>
      <c r="C5" s="129"/>
      <c r="D5" s="129"/>
      <c r="E5" s="129"/>
      <c r="F5" s="129"/>
      <c r="G5" s="130"/>
    </row>
    <row r="6" spans="1:7" x14ac:dyDescent="0.25">
      <c r="A6" s="213" t="s">
        <v>506</v>
      </c>
      <c r="B6" s="35">
        <v>2022</v>
      </c>
      <c r="C6" s="213">
        <f>+B6+1</f>
        <v>2023</v>
      </c>
      <c r="D6" s="213">
        <f>+C6+1</f>
        <v>2024</v>
      </c>
      <c r="E6" s="213">
        <f>+D6+1</f>
        <v>2025</v>
      </c>
      <c r="F6" s="213">
        <f>+E6+1</f>
        <v>2026</v>
      </c>
      <c r="G6" s="213">
        <f>+F6+1</f>
        <v>2027</v>
      </c>
    </row>
    <row r="7" spans="1:7" ht="83.25" customHeight="1" x14ac:dyDescent="0.25">
      <c r="A7" s="214"/>
      <c r="B7" s="69" t="s">
        <v>570</v>
      </c>
      <c r="C7" s="214"/>
      <c r="D7" s="214"/>
      <c r="E7" s="214"/>
      <c r="F7" s="214"/>
      <c r="G7" s="214"/>
    </row>
    <row r="8" spans="1:7" ht="30" x14ac:dyDescent="0.25">
      <c r="A8" s="70" t="s">
        <v>513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244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571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573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574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267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575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514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576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577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578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515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297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579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487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301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580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6" t="s">
        <v>489</v>
      </c>
      <c r="B1" s="216"/>
      <c r="C1" s="216"/>
      <c r="D1" s="216"/>
      <c r="E1" s="216"/>
      <c r="F1" s="216"/>
      <c r="G1" s="216"/>
    </row>
    <row r="2" spans="1:7" x14ac:dyDescent="0.25">
      <c r="A2" s="125" t="str">
        <f>'Formato 1'!A2</f>
        <v>JUNTA MUNICIPAL DE AGUA POTABLE Y ALCANTARILLADO DE CORTAZAR GTO.</v>
      </c>
      <c r="B2" s="126"/>
      <c r="C2" s="126"/>
      <c r="D2" s="126"/>
      <c r="E2" s="126"/>
      <c r="F2" s="126"/>
      <c r="G2" s="127"/>
    </row>
    <row r="3" spans="1:7" x14ac:dyDescent="0.25">
      <c r="A3" s="110" t="s">
        <v>490</v>
      </c>
      <c r="B3" s="111"/>
      <c r="C3" s="111"/>
      <c r="D3" s="111"/>
      <c r="E3" s="111"/>
      <c r="F3" s="111"/>
      <c r="G3" s="112"/>
    </row>
    <row r="4" spans="1:7" x14ac:dyDescent="0.25">
      <c r="A4" s="110" t="s">
        <v>3</v>
      </c>
      <c r="B4" s="111"/>
      <c r="C4" s="111"/>
      <c r="D4" s="111"/>
      <c r="E4" s="111"/>
      <c r="F4" s="111"/>
      <c r="G4" s="112"/>
    </row>
    <row r="5" spans="1:7" x14ac:dyDescent="0.25">
      <c r="A5" s="110" t="s">
        <v>456</v>
      </c>
      <c r="B5" s="111"/>
      <c r="C5" s="111"/>
      <c r="D5" s="111"/>
      <c r="E5" s="111"/>
      <c r="F5" s="111"/>
      <c r="G5" s="112"/>
    </row>
    <row r="6" spans="1:7" x14ac:dyDescent="0.25">
      <c r="A6" s="217" t="s">
        <v>581</v>
      </c>
      <c r="B6" s="35">
        <v>2022</v>
      </c>
      <c r="C6" s="213">
        <f>+B6+1</f>
        <v>2023</v>
      </c>
      <c r="D6" s="213">
        <f>+C6+1</f>
        <v>2024</v>
      </c>
      <c r="E6" s="213">
        <f>+D6+1</f>
        <v>2025</v>
      </c>
      <c r="F6" s="213">
        <f>+E6+1</f>
        <v>2026</v>
      </c>
      <c r="G6" s="213">
        <f>+F6+1</f>
        <v>2027</v>
      </c>
    </row>
    <row r="7" spans="1:7" ht="57.75" customHeight="1" x14ac:dyDescent="0.25">
      <c r="A7" s="218"/>
      <c r="B7" s="36" t="s">
        <v>570</v>
      </c>
      <c r="C7" s="214"/>
      <c r="D7" s="214"/>
      <c r="E7" s="214"/>
      <c r="F7" s="214"/>
      <c r="G7" s="214"/>
    </row>
    <row r="8" spans="1:7" x14ac:dyDescent="0.25">
      <c r="A8" s="25" t="s">
        <v>491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582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583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494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495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584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497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498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499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500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501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582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583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494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495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584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497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498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502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500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503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6" t="s">
        <v>504</v>
      </c>
      <c r="B1" s="216"/>
      <c r="C1" s="216"/>
      <c r="D1" s="216"/>
      <c r="E1" s="216"/>
      <c r="F1" s="216"/>
      <c r="G1" s="216"/>
    </row>
    <row r="2" spans="1:7" x14ac:dyDescent="0.25">
      <c r="A2" s="125" t="str">
        <f>'Formato 1'!A2</f>
        <v>JUNTA MUNICIPAL DE AGUA POTABLE Y ALCANTARILLADO DE CORTAZAR GTO.</v>
      </c>
      <c r="B2" s="126"/>
      <c r="C2" s="126"/>
      <c r="D2" s="126"/>
      <c r="E2" s="126"/>
      <c r="F2" s="126"/>
      <c r="G2" s="127"/>
    </row>
    <row r="3" spans="1:7" x14ac:dyDescent="0.25">
      <c r="A3" s="110" t="s">
        <v>505</v>
      </c>
      <c r="B3" s="111"/>
      <c r="C3" s="111"/>
      <c r="D3" s="111"/>
      <c r="E3" s="111"/>
      <c r="F3" s="111"/>
      <c r="G3" s="112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220" t="s">
        <v>506</v>
      </c>
      <c r="B5" s="221">
        <v>2017</v>
      </c>
      <c r="C5" s="221">
        <f>+B5+1</f>
        <v>2018</v>
      </c>
      <c r="D5" s="221">
        <f>+C5+1</f>
        <v>2019</v>
      </c>
      <c r="E5" s="221">
        <f>+D5+1</f>
        <v>2020</v>
      </c>
      <c r="F5" s="221">
        <f>+E5+1</f>
        <v>2021</v>
      </c>
      <c r="G5" s="35">
        <f>+F5+1</f>
        <v>2022</v>
      </c>
    </row>
    <row r="6" spans="1:7" ht="32.25" x14ac:dyDescent="0.25">
      <c r="A6" s="197"/>
      <c r="B6" s="222"/>
      <c r="C6" s="222"/>
      <c r="D6" s="222"/>
      <c r="E6" s="222"/>
      <c r="F6" s="222"/>
      <c r="G6" s="36" t="s">
        <v>585</v>
      </c>
    </row>
    <row r="7" spans="1:7" x14ac:dyDescent="0.25">
      <c r="A7" s="61" t="s">
        <v>513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586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587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467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468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588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589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471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590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474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591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592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514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593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594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481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482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595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515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297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516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487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596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488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19" t="s">
        <v>597</v>
      </c>
      <c r="B39" s="219"/>
      <c r="C39" s="219"/>
      <c r="D39" s="219"/>
      <c r="E39" s="219"/>
      <c r="F39" s="219"/>
      <c r="G39" s="219"/>
    </row>
    <row r="40" spans="1:7" x14ac:dyDescent="0.25">
      <c r="A40" s="219" t="s">
        <v>598</v>
      </c>
      <c r="B40" s="219"/>
      <c r="C40" s="219"/>
      <c r="D40" s="219"/>
      <c r="E40" s="219"/>
      <c r="F40" s="219"/>
      <c r="G40" s="21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6" t="s">
        <v>519</v>
      </c>
      <c r="B1" s="216"/>
      <c r="C1" s="216"/>
      <c r="D1" s="216"/>
      <c r="E1" s="216"/>
      <c r="F1" s="216"/>
      <c r="G1" s="216"/>
    </row>
    <row r="2" spans="1:7" x14ac:dyDescent="0.25">
      <c r="A2" s="125" t="str">
        <f>'Formato 1'!A2</f>
        <v>JUNTA MUNICIPAL DE AGUA POTABLE Y ALCANTARILLADO DE CORTAZAR GTO.</v>
      </c>
      <c r="B2" s="126"/>
      <c r="C2" s="126"/>
      <c r="D2" s="126"/>
      <c r="E2" s="126"/>
      <c r="F2" s="126"/>
      <c r="G2" s="127"/>
    </row>
    <row r="3" spans="1:7" x14ac:dyDescent="0.25">
      <c r="A3" s="110" t="s">
        <v>520</v>
      </c>
      <c r="B3" s="111"/>
      <c r="C3" s="111"/>
      <c r="D3" s="111"/>
      <c r="E3" s="111"/>
      <c r="F3" s="111"/>
      <c r="G3" s="112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223" t="s">
        <v>581</v>
      </c>
      <c r="B5" s="221">
        <v>2017</v>
      </c>
      <c r="C5" s="221">
        <f>+B5+1</f>
        <v>2018</v>
      </c>
      <c r="D5" s="221">
        <f>+C5+1</f>
        <v>2019</v>
      </c>
      <c r="E5" s="221">
        <f>+D5+1</f>
        <v>2020</v>
      </c>
      <c r="F5" s="221">
        <f>+E5+1</f>
        <v>2021</v>
      </c>
      <c r="G5" s="35">
        <v>2022</v>
      </c>
    </row>
    <row r="6" spans="1:7" ht="48.75" customHeight="1" x14ac:dyDescent="0.25">
      <c r="A6" s="224"/>
      <c r="B6" s="222"/>
      <c r="C6" s="222"/>
      <c r="D6" s="222"/>
      <c r="E6" s="222"/>
      <c r="F6" s="222"/>
      <c r="G6" s="36" t="s">
        <v>599</v>
      </c>
    </row>
    <row r="7" spans="1:7" x14ac:dyDescent="0.25">
      <c r="A7" s="25" t="s">
        <v>491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582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583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494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495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584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497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498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499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500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501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582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583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494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495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584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497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498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502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500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600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19" t="s">
        <v>597</v>
      </c>
      <c r="B32" s="219"/>
      <c r="C32" s="219"/>
      <c r="D32" s="219"/>
      <c r="E32" s="219"/>
      <c r="F32" s="219"/>
      <c r="G32" s="219"/>
    </row>
    <row r="33" spans="1:7" x14ac:dyDescent="0.25">
      <c r="A33" s="219" t="s">
        <v>598</v>
      </c>
      <c r="B33" s="219"/>
      <c r="C33" s="219"/>
      <c r="D33" s="219"/>
      <c r="E33" s="219"/>
      <c r="F33" s="219"/>
      <c r="G33" s="21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25" t="s">
        <v>523</v>
      </c>
      <c r="B1" s="225"/>
      <c r="C1" s="225"/>
      <c r="D1" s="225"/>
      <c r="E1" s="225"/>
      <c r="F1" s="225"/>
    </row>
    <row r="2" spans="1:6" ht="20.100000000000001" customHeight="1" x14ac:dyDescent="0.25">
      <c r="A2" s="107" t="str">
        <f>'Formato 1'!A2</f>
        <v>JUNTA MUNICIPAL DE AGUA POTABLE Y ALCANTARILLADO DE CORTAZAR GTO.</v>
      </c>
      <c r="B2" s="131"/>
      <c r="C2" s="131"/>
      <c r="D2" s="131"/>
      <c r="E2" s="131"/>
      <c r="F2" s="132"/>
    </row>
    <row r="3" spans="1:6" ht="29.25" customHeight="1" x14ac:dyDescent="0.25">
      <c r="A3" s="133" t="s">
        <v>524</v>
      </c>
      <c r="B3" s="134"/>
      <c r="C3" s="134"/>
      <c r="D3" s="134"/>
      <c r="E3" s="134"/>
      <c r="F3" s="135"/>
    </row>
    <row r="4" spans="1:6" ht="35.25" customHeight="1" x14ac:dyDescent="0.25">
      <c r="A4" s="118"/>
      <c r="B4" s="118" t="s">
        <v>525</v>
      </c>
      <c r="C4" s="118" t="s">
        <v>526</v>
      </c>
      <c r="D4" s="118" t="s">
        <v>527</v>
      </c>
      <c r="E4" s="118" t="s">
        <v>528</v>
      </c>
      <c r="F4" s="118" t="s">
        <v>529</v>
      </c>
    </row>
    <row r="5" spans="1:6" ht="12.75" customHeight="1" x14ac:dyDescent="0.25">
      <c r="A5" s="17" t="s">
        <v>530</v>
      </c>
      <c r="B5" s="52"/>
      <c r="C5" s="52"/>
      <c r="D5" s="52"/>
      <c r="E5" s="52"/>
      <c r="F5" s="52"/>
    </row>
    <row r="6" spans="1:6" ht="30" x14ac:dyDescent="0.25">
      <c r="A6" s="58" t="s">
        <v>531</v>
      </c>
      <c r="B6" s="59"/>
      <c r="C6" s="59"/>
      <c r="D6" s="59"/>
      <c r="E6" s="59"/>
      <c r="F6" s="59"/>
    </row>
    <row r="7" spans="1:6" ht="15" x14ac:dyDescent="0.25">
      <c r="A7" s="58" t="s">
        <v>532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7" t="s">
        <v>533</v>
      </c>
      <c r="B9" s="44"/>
      <c r="C9" s="44"/>
      <c r="D9" s="44"/>
      <c r="E9" s="44"/>
      <c r="F9" s="44"/>
    </row>
    <row r="10" spans="1:6" ht="15" x14ac:dyDescent="0.25">
      <c r="A10" s="58" t="s">
        <v>534</v>
      </c>
      <c r="B10" s="59"/>
      <c r="C10" s="59"/>
      <c r="D10" s="59"/>
      <c r="E10" s="59"/>
      <c r="F10" s="59"/>
    </row>
    <row r="11" spans="1:6" ht="15" x14ac:dyDescent="0.25">
      <c r="A11" s="79" t="s">
        <v>535</v>
      </c>
      <c r="B11" s="59"/>
      <c r="C11" s="59"/>
      <c r="D11" s="59"/>
      <c r="E11" s="59"/>
      <c r="F11" s="59"/>
    </row>
    <row r="12" spans="1:6" ht="15" x14ac:dyDescent="0.25">
      <c r="A12" s="79" t="s">
        <v>536</v>
      </c>
      <c r="B12" s="59"/>
      <c r="C12" s="59"/>
      <c r="D12" s="59"/>
      <c r="E12" s="59"/>
      <c r="F12" s="59"/>
    </row>
    <row r="13" spans="1:6" ht="15" x14ac:dyDescent="0.25">
      <c r="A13" s="79" t="s">
        <v>537</v>
      </c>
      <c r="B13" s="59"/>
      <c r="C13" s="59"/>
      <c r="D13" s="59"/>
      <c r="E13" s="59"/>
      <c r="F13" s="59"/>
    </row>
    <row r="14" spans="1:6" ht="15" x14ac:dyDescent="0.25">
      <c r="A14" s="58" t="s">
        <v>538</v>
      </c>
      <c r="B14" s="59"/>
      <c r="C14" s="59"/>
      <c r="D14" s="59"/>
      <c r="E14" s="59"/>
      <c r="F14" s="59"/>
    </row>
    <row r="15" spans="1:6" ht="15" x14ac:dyDescent="0.25">
      <c r="A15" s="79" t="s">
        <v>535</v>
      </c>
      <c r="B15" s="59"/>
      <c r="C15" s="59"/>
      <c r="D15" s="59"/>
      <c r="E15" s="59"/>
      <c r="F15" s="59"/>
    </row>
    <row r="16" spans="1:6" ht="15" x14ac:dyDescent="0.25">
      <c r="A16" s="79" t="s">
        <v>536</v>
      </c>
      <c r="B16" s="59"/>
      <c r="C16" s="59"/>
      <c r="D16" s="59"/>
      <c r="E16" s="59"/>
      <c r="F16" s="59"/>
    </row>
    <row r="17" spans="1:6" ht="15" x14ac:dyDescent="0.25">
      <c r="A17" s="79" t="s">
        <v>537</v>
      </c>
      <c r="B17" s="59"/>
      <c r="C17" s="59"/>
      <c r="D17" s="59"/>
      <c r="E17" s="59"/>
      <c r="F17" s="59"/>
    </row>
    <row r="18" spans="1:6" ht="15" x14ac:dyDescent="0.25">
      <c r="A18" s="58" t="s">
        <v>539</v>
      </c>
      <c r="B18" s="119"/>
      <c r="C18" s="59"/>
      <c r="D18" s="59"/>
      <c r="E18" s="59"/>
      <c r="F18" s="59"/>
    </row>
    <row r="19" spans="1:6" ht="15" x14ac:dyDescent="0.25">
      <c r="A19" s="58" t="s">
        <v>540</v>
      </c>
      <c r="B19" s="59"/>
      <c r="C19" s="59"/>
      <c r="D19" s="59"/>
      <c r="E19" s="59"/>
      <c r="F19" s="59"/>
    </row>
    <row r="20" spans="1:6" ht="30" x14ac:dyDescent="0.25">
      <c r="A20" s="58" t="s">
        <v>541</v>
      </c>
      <c r="B20" s="120"/>
      <c r="C20" s="120"/>
      <c r="D20" s="120"/>
      <c r="E20" s="120"/>
      <c r="F20" s="120"/>
    </row>
    <row r="21" spans="1:6" ht="30" x14ac:dyDescent="0.25">
      <c r="A21" s="58" t="s">
        <v>542</v>
      </c>
      <c r="B21" s="120"/>
      <c r="C21" s="120"/>
      <c r="D21" s="120"/>
      <c r="E21" s="120"/>
      <c r="F21" s="120"/>
    </row>
    <row r="22" spans="1:6" ht="30" x14ac:dyDescent="0.25">
      <c r="A22" s="58" t="s">
        <v>543</v>
      </c>
      <c r="B22" s="120"/>
      <c r="C22" s="120"/>
      <c r="D22" s="120"/>
      <c r="E22" s="120"/>
      <c r="F22" s="120"/>
    </row>
    <row r="23" spans="1:6" ht="15" x14ac:dyDescent="0.25">
      <c r="A23" s="58" t="s">
        <v>544</v>
      </c>
      <c r="B23" s="120"/>
      <c r="C23" s="120"/>
      <c r="D23" s="120"/>
      <c r="E23" s="120"/>
      <c r="F23" s="120"/>
    </row>
    <row r="24" spans="1:6" ht="15" x14ac:dyDescent="0.25">
      <c r="A24" s="58" t="s">
        <v>545</v>
      </c>
      <c r="B24" s="121"/>
      <c r="C24" s="59"/>
      <c r="D24" s="59"/>
      <c r="E24" s="59"/>
      <c r="F24" s="59"/>
    </row>
    <row r="25" spans="1:6" ht="15" x14ac:dyDescent="0.25">
      <c r="A25" s="58" t="s">
        <v>546</v>
      </c>
      <c r="B25" s="121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7" t="s">
        <v>547</v>
      </c>
      <c r="B27" s="44"/>
      <c r="C27" s="44"/>
      <c r="D27" s="44"/>
      <c r="E27" s="44"/>
      <c r="F27" s="44"/>
    </row>
    <row r="28" spans="1:6" ht="15" x14ac:dyDescent="0.25">
      <c r="A28" s="58" t="s">
        <v>548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7" t="s">
        <v>549</v>
      </c>
      <c r="B30" s="44"/>
      <c r="C30" s="44"/>
      <c r="D30" s="44"/>
      <c r="E30" s="44"/>
      <c r="F30" s="44"/>
    </row>
    <row r="31" spans="1:6" ht="15" x14ac:dyDescent="0.25">
      <c r="A31" s="58" t="s">
        <v>534</v>
      </c>
      <c r="B31" s="59"/>
      <c r="C31" s="59"/>
      <c r="D31" s="59"/>
      <c r="E31" s="59"/>
      <c r="F31" s="59"/>
    </row>
    <row r="32" spans="1:6" ht="15" x14ac:dyDescent="0.25">
      <c r="A32" s="58" t="s">
        <v>538</v>
      </c>
      <c r="B32" s="59"/>
      <c r="C32" s="59"/>
      <c r="D32" s="59"/>
      <c r="E32" s="59"/>
      <c r="F32" s="59"/>
    </row>
    <row r="33" spans="1:6" ht="15" x14ac:dyDescent="0.25">
      <c r="A33" s="58" t="s">
        <v>550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7" t="s">
        <v>551</v>
      </c>
      <c r="B35" s="44"/>
      <c r="C35" s="44"/>
      <c r="D35" s="44"/>
      <c r="E35" s="44"/>
      <c r="F35" s="44"/>
    </row>
    <row r="36" spans="1:6" ht="15" x14ac:dyDescent="0.25">
      <c r="A36" s="58" t="s">
        <v>552</v>
      </c>
      <c r="B36" s="59"/>
      <c r="C36" s="59"/>
      <c r="D36" s="59"/>
      <c r="E36" s="59"/>
      <c r="F36" s="59"/>
    </row>
    <row r="37" spans="1:6" ht="15" x14ac:dyDescent="0.25">
      <c r="A37" s="58" t="s">
        <v>553</v>
      </c>
      <c r="B37" s="59"/>
      <c r="C37" s="59"/>
      <c r="D37" s="59"/>
      <c r="E37" s="59"/>
      <c r="F37" s="59"/>
    </row>
    <row r="38" spans="1:6" ht="15" x14ac:dyDescent="0.25">
      <c r="A38" s="58" t="s">
        <v>554</v>
      </c>
      <c r="B38" s="121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7" t="s">
        <v>555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7" t="s">
        <v>556</v>
      </c>
      <c r="B42" s="44"/>
      <c r="C42" s="44"/>
      <c r="D42" s="44"/>
      <c r="E42" s="44"/>
      <c r="F42" s="44"/>
    </row>
    <row r="43" spans="1:6" ht="15" x14ac:dyDescent="0.25">
      <c r="A43" s="58" t="s">
        <v>557</v>
      </c>
      <c r="B43" s="59"/>
      <c r="C43" s="59"/>
      <c r="D43" s="59"/>
      <c r="E43" s="59"/>
      <c r="F43" s="59"/>
    </row>
    <row r="44" spans="1:6" ht="15" x14ac:dyDescent="0.25">
      <c r="A44" s="58" t="s">
        <v>558</v>
      </c>
      <c r="B44" s="59"/>
      <c r="C44" s="59"/>
      <c r="D44" s="59"/>
      <c r="E44" s="59"/>
      <c r="F44" s="59"/>
    </row>
    <row r="45" spans="1:6" ht="15" x14ac:dyDescent="0.25">
      <c r="A45" s="58" t="s">
        <v>559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7" t="s">
        <v>560</v>
      </c>
      <c r="B47" s="44"/>
      <c r="C47" s="44"/>
      <c r="D47" s="44"/>
      <c r="E47" s="44"/>
      <c r="F47" s="44"/>
    </row>
    <row r="48" spans="1:6" ht="15" x14ac:dyDescent="0.25">
      <c r="A48" s="58" t="s">
        <v>558</v>
      </c>
      <c r="B48" s="120"/>
      <c r="C48" s="120"/>
      <c r="D48" s="120"/>
      <c r="E48" s="120"/>
      <c r="F48" s="120"/>
    </row>
    <row r="49" spans="1:6" ht="15" x14ac:dyDescent="0.25">
      <c r="A49" s="58" t="s">
        <v>559</v>
      </c>
      <c r="B49" s="120"/>
      <c r="C49" s="120"/>
      <c r="D49" s="120"/>
      <c r="E49" s="120"/>
      <c r="F49" s="120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7" t="s">
        <v>561</v>
      </c>
      <c r="B51" s="44"/>
      <c r="C51" s="44"/>
      <c r="D51" s="44"/>
      <c r="E51" s="44"/>
      <c r="F51" s="44"/>
    </row>
    <row r="52" spans="1:6" ht="15" x14ac:dyDescent="0.25">
      <c r="A52" s="58" t="s">
        <v>558</v>
      </c>
      <c r="B52" s="59"/>
      <c r="C52" s="59"/>
      <c r="D52" s="59"/>
      <c r="E52" s="59"/>
      <c r="F52" s="59"/>
    </row>
    <row r="53" spans="1:6" ht="15" x14ac:dyDescent="0.25">
      <c r="A53" s="58" t="s">
        <v>559</v>
      </c>
      <c r="B53" s="59"/>
      <c r="C53" s="59"/>
      <c r="D53" s="59"/>
      <c r="E53" s="59"/>
      <c r="F53" s="59"/>
    </row>
    <row r="54" spans="1:6" ht="15" x14ac:dyDescent="0.25">
      <c r="A54" s="58" t="s">
        <v>562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7" t="s">
        <v>563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558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559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7" t="s">
        <v>564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565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566</v>
      </c>
      <c r="B62" s="121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7" t="s">
        <v>567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568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569</v>
      </c>
      <c r="B66" s="59"/>
      <c r="C66" s="59"/>
      <c r="D66" s="59"/>
      <c r="E66" s="59"/>
      <c r="F66" s="59"/>
    </row>
    <row r="67" spans="1:6" ht="20.100000000000001" customHeight="1" x14ac:dyDescent="0.25">
      <c r="A67" s="117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Timbrado</cp:lastModifiedBy>
  <cp:revision/>
  <dcterms:created xsi:type="dcterms:W3CDTF">2023-03-16T22:14:51Z</dcterms:created>
  <dcterms:modified xsi:type="dcterms:W3CDTF">2025-04-30T00:01:49Z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