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Kyosera\Lucy No BORRAR\IMPRESOS 2302\"/>
    </mc:Choice>
  </mc:AlternateContent>
  <bookViews>
    <workbookView xWindow="0" yWindow="0" windowWidth="23040" windowHeight="9525" tabRatio="863" firstSheet="9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52511"/>
</workbook>
</file>

<file path=xl/calcChain.xml><?xml version="1.0" encoding="utf-8"?>
<calcChain xmlns="http://schemas.openxmlformats.org/spreadsheetml/2006/main">
  <c r="E68" i="59" l="1"/>
  <c r="E70" i="59"/>
  <c r="E65" i="59"/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8" i="59" l="1"/>
  <c r="D125" i="59" l="1"/>
  <c r="D124" i="59"/>
  <c r="D123" i="59"/>
  <c r="D121" i="59"/>
  <c r="D120" i="59"/>
  <c r="D119" i="59"/>
  <c r="D118" i="59"/>
  <c r="D117" i="59"/>
  <c r="D116" i="59"/>
  <c r="D115" i="59"/>
  <c r="D114" i="59"/>
  <c r="D113" i="59"/>
  <c r="C204" i="60" l="1"/>
  <c r="D15" i="62" l="1"/>
  <c r="C15" i="62"/>
  <c r="C43" i="59"/>
  <c r="C34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D63" i="62" l="1"/>
  <c r="D48" i="62" s="1"/>
  <c r="D122" i="62" s="1"/>
  <c r="C63" i="62"/>
  <c r="C48" i="62" s="1"/>
  <c r="C122" i="62" s="1"/>
  <c r="C58" i="60"/>
  <c r="C98" i="60"/>
  <c r="C43" i="62"/>
  <c r="C73" i="60"/>
  <c r="C148" i="59" l="1"/>
  <c r="C136" i="59"/>
  <c r="C129" i="59"/>
  <c r="G122" i="59"/>
  <c r="F122" i="59"/>
  <c r="E122" i="59"/>
  <c r="D122" i="59"/>
  <c r="C122" i="59"/>
  <c r="G112" i="59"/>
  <c r="F112" i="59"/>
  <c r="E112" i="59"/>
  <c r="D112" i="59"/>
  <c r="C112" i="59"/>
  <c r="C105" i="59"/>
  <c r="C92" i="59"/>
  <c r="E82" i="59"/>
  <c r="D82" i="59"/>
  <c r="C82" i="59"/>
  <c r="E76" i="59"/>
  <c r="D76" i="59"/>
  <c r="C76" i="59"/>
  <c r="E64" i="59"/>
  <c r="D64" i="59"/>
  <c r="C64" i="59"/>
  <c r="E56" i="59"/>
  <c r="D56" i="59"/>
  <c r="C56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<sst xmlns="http://schemas.openxmlformats.org/spreadsheetml/2006/main" count="941" uniqueCount="669">
  <si>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</si>
  <si>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</si>
  <si>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</si>
  <si>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</si>
  <si>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</si>
  <si>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</si>
  <si>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</si>
  <si>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</si>
  <si>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</si>
  <si>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</si>
  <si>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</si>
  <si>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</si>
  <si>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</si>
  <si>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</si>
  <si>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</si>
  <si>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</si>
  <si>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</si>
  <si>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</si>
  <si>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</si>
  <si>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</si>
  <si>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</si>
  <si>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</si>
  <si>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</si>
  <si>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</si>
  <si>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</si>
  <si>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</si>
  <si>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</si>
  <si>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</si>
  <si>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</si>
  <si>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</si>
  <si>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</si>
  <si>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</si>
  <si>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</si>
  <si>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</si>
  <si>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</si>
  <si>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</si>
  <si>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</si>
  <si>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</si>
  <si>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</si>
  <si>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</si>
  <si>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</si>
  <si>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</si>
  <si>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</si>
  <si>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</si>
  <si>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</si>
  <si>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</si>
  <si>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</si>
  <si>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</si>
  <si>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</si>
  <si>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</si>
  <si>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</si>
  <si>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</si>
  <si>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</si>
  <si>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</si>
  <si>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</si>
  <si>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</si>
  <si>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</si>
  <si>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</si>
  <si>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</si>
  <si>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</si>
  <si>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</si>
  <si>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</si>
  <si>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</si>
  <si>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</si>
  <si>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</si>
  <si>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</si>
  <si>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</si>
  <si>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</si>
  <si>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</si>
  <si>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</si>
  <si>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</si>
  <si>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</si>
  <si>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</si>
  <si>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</si>
  <si>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</si>
  <si>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</si>
  <si>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</si>
  <si>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</si>
  <si>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</si>
  <si>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</si>
  <si>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</si>
  <si>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</si>
  <si>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</si>
  <si>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</si>
  <si>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</si>
  <si>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</si>
  <si>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</si>
  <si>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</si>
  <si>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</si>
  <si>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</si>
  <si>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</si>
  <si>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</si>
  <si>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</si>
  <si>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</si>
  <si>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</si>
  <si>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</si>
  <si>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</si>
  <si>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</si>
  <si>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</si>
  <si>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</si>
  <si>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</si>
  <si>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</si>
  <si>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</si>
  <si>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</si>
  <si>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</si>
  <si>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</si>
  <si>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</si>
  <si>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</si>
  <si>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</si>
  <si>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</si>
  <si>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</si>
  <si>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</si>
  <si>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</si>
  <si>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</si>
  <si>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</si>
  <si>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</si>
  <si>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</si>
  <si>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</si>
  <si>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</si>
  <si>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</si>
  <si>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</si>
  <si>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</si>
  <si>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</si>
  <si>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</si>
  <si>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</si>
  <si>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</si>
  <si>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</si>
  <si>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</si>
  <si>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</si>
  <si>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</si>
  <si>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</si>
  <si>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</si>
  <si>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</si>
  <si>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</si>
  <si>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</si>
  <si>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</si>
  <si>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</si>
  <si>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</si>
  <si>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</si>
  <si>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</si>
  <si>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</si>
  <si>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</si>
  <si>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</si>
  <si>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</si>
  <si>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</si>
  <si>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</si>
  <si>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</si>
  <si>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</si>
  <si>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</si>
  <si>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</si>
  <si>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</si>
  <si>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</si>
  <si>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</si>
  <si>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</si>
  <si>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</si>
  <si>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</si>
  <si>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</si>
  <si>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</si>
  <si>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</si>
  <si>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</si>
  <si>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</si>
  <si>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</si>
  <si>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</si>
  <si>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</si>
  <si>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</si>
  <si>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</si>
  <si>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</si>
  <si>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</si>
  <si>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</si>
  <si>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</si>
  <si>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</si>
  <si>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</si>
  <si>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</si>
  <si>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</si>
  <si>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</si>
  <si>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</si>
  <si>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</si>
  <si>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</si>
  <si>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</si>
  <si>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</si>
  <si>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</si>
  <si>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</si>
  <si>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</si>
  <si>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</si>
  <si>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</si>
  <si>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</si>
  <si>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</si>
  <si>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</si>
  <si>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</si>
  <si>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</si>
  <si>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</si>
  <si>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</si>
  <si>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</si>
  <si>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</si>
  <si>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</si>
  <si>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</si>
  <si>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</si>
  <si>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</si>
  <si>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</si>
  <si>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</si>
  <si>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</si>
  <si>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</si>
  <si>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</si>
  <si>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</si>
  <si>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</si>
  <si>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</si>
  <si>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</si>
  <si>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</si>
  <si>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</si>
  <si>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</si>
  <si>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</si>
  <si>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</si>
  <si>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</si>
  <si>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</si>
  <si>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</si>
  <si>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</si>
  <si>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</si>
  <si>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</si>
  <si>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</si>
  <si>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</si>
  <si>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</si>
  <si>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</si>
  <si>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</si>
  <si>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</si>
  <si>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</si>
  <si>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</si>
  <si>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</si>
  <si>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</si>
  <si>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</si>
  <si>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</si>
  <si>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</si>
  <si>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</si>
  <si>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</si>
  <si>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</si>
  <si>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</si>
  <si>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</si>
  <si>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</si>
  <si>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</si>
  <si>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</si>
  <si>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</si>
  <si>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</si>
  <si>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</si>
  <si>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</si>
  <si>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</si>
  <si>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</si>
  <si>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</si>
  <si>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</si>
  <si>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</si>
  <si>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</si>
  <si>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</si>
  <si>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</si>
  <si>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</si>
  <si>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</si>
  <si>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</si>
  <si>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</si>
  <si>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</si>
  <si>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</si>
  <si>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</si>
  <si>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</si>
  <si>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</si>
  <si>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</si>
  <si>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</si>
  <si>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</si>
  <si>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</si>
  <si>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</si>
  <si>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</si>
  <si>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</si>
  <si>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</si>
  <si>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</si>
  <si>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</si>
  <si>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</si>
  <si>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</si>
  <si>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</si>
  <si>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</si>
  <si>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</si>
  <si>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</si>
  <si>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</si>
  <si>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</si>
  <si>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</si>
  <si>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</si>
  <si>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</si>
  <si>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</si>
  <si>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</si>
  <si>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</si>
  <si>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</si>
  <si>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</si>
  <si>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</si>
  <si>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</si>
  <si>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</si>
  <si>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</si>
  <si>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</si>
  <si>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</si>
  <si>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</si>
  <si>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</si>
  <si>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</si>
  <si>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</si>
  <si>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</si>
  <si>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</si>
  <si>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</si>
  <si>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</si>
  <si>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</si>
  <si>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</si>
  <si>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</si>
  <si>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</si>
  <si>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</si>
  <si>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</si>
  <si>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</si>
  <si>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</si>
  <si>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</si>
  <si>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</si>
  <si>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</si>
  <si>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</si>
  <si>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</si>
  <si>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</si>
  <si>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</si>
  <si>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</si>
  <si>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</si>
  <si>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</si>
  <si>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</si>
  <si>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</si>
  <si>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</si>
  <si>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</si>
  <si>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</si>
  <si>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</si>
  <si>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</si>
  <si>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</si>
  <si>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</si>
  <si>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</si>
  <si>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</si>
  <si>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</si>
  <si>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</si>
  <si>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</si>
  <si>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</si>
  <si>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</si>
  <si>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</si>
  <si>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</si>
  <si>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</si>
  <si>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</si>
  <si>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</si>
  <si>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</si>
  <si>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</si>
  <si>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</si>
  <si>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</si>
  <si>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</si>
  <si>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</si>
  <si>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</si>
  <si>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</si>
  <si>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</si>
  <si>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</si>
  <si>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</si>
  <si>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</si>
  <si>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</si>
  <si>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</si>
  <si>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</si>
  <si>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</si>
  <si>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</si>
  <si>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</si>
  <si>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</si>
  <si>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</si>
  <si>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</si>
  <si>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</si>
  <si>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</si>
  <si>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</si>
  <si>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</si>
  <si>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</si>
  <si>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</si>
  <si>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</si>
  <si>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</si>
  <si>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</si>
  <si>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</si>
  <si>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</si>
  <si>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</si>
  <si>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</si>
  <si>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</si>
  <si>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</si>
  <si>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</si>
  <si>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</si>
  <si>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</si>
  <si>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</si>
  <si>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</si>
  <si>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</si>
  <si>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</si>
  <si>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</si>
  <si>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</si>
  <si>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</si>
  <si>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</si>
  <si>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</si>
  <si>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</si>
  <si>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</si>
  <si>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</si>
  <si>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</si>
  <si>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</si>
  <si>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</si>
  <si>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</si>
  <si>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</si>
  <si>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</si>
  <si>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</si>
  <si>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</si>
  <si>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</si>
  <si>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</si>
  <si>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</si>
  <si>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</si>
  <si>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</si>
  <si>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</si>
  <si>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</si>
  <si>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</si>
  <si>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</si>
  <si>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</si>
  <si>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</si>
  <si>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</si>
  <si>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</si>
  <si>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</si>
  <si>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</si>
  <si>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</si>
  <si>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</si>
  <si>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</si>
  <si>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</si>
  <si>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</si>
  <si>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</si>
  <si>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</si>
  <si>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</si>
  <si>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</si>
  <si>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</si>
  <si>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</si>
  <si>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</si>
  <si>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</si>
  <si>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</si>
  <si>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</si>
  <si>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</si>
  <si>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</si>
  <si>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</si>
  <si>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</si>
  <si>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</si>
  <si>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</si>
  <si>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</si>
  <si>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</si>
  <si>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</si>
  <si>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</si>
  <si>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</si>
  <si>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</si>
  <si>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</si>
  <si>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</si>
  <si>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</si>
  <si>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</si>
  <si>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</si>
  <si>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</si>
  <si>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</si>
  <si>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</si>
  <si>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</si>
  <si>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</si>
  <si>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</si>
  <si>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</si>
  <si>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</si>
  <si>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</si>
  <si>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</si>
  <si>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</si>
  <si>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</si>
  <si>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</si>
  <si>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</si>
  <si>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</si>
  <si>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</si>
  <si>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</si>
  <si>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</si>
  <si>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</si>
  <si>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</si>
  <si>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</si>
  <si>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</si>
  <si>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</si>
  <si>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</si>
  <si>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</si>
  <si>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</si>
  <si>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</si>
  <si>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</si>
  <si>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</si>
  <si>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</si>
  <si>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</si>
  <si>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</si>
  <si>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</si>
  <si>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</si>
  <si>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</si>
  <si>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</si>
  <si>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</si>
  <si>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</si>
  <si>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</si>
  <si>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</si>
  <si>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</si>
  <si>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</si>
  <si>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</si>
  <si>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</si>
  <si>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</si>
  <si>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</si>
  <si>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</si>
  <si>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</si>
  <si>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</si>
  <si>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</si>
  <si>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</si>
  <si>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</si>
  <si>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</si>
  <si>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</si>
  <si>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</si>
  <si>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</si>
  <si>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</si>
  <si>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</si>
  <si>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</si>
  <si>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</si>
  <si>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</si>
  <si>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</si>
  <si>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</si>
  <si>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</si>
  <si>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</si>
  <si>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</si>
  <si>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</si>
  <si>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</si>
  <si>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</si>
  <si>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</si>
  <si>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</si>
  <si>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</si>
  <si>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</si>
  <si>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</si>
  <si>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</si>
  <si>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</si>
  <si>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</si>
  <si>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</si>
  <si>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</si>
  <si>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</si>
  <si>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</si>
  <si>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</si>
  <si>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</si>
  <si>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</si>
  <si>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</si>
  <si>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</si>
  <si>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</si>
  <si>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</si>
  <si>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</si>
  <si>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</si>
  <si>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</si>
  <si>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</si>
  <si>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</si>
  <si>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</si>
  <si>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</si>
  <si>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</si>
  <si>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</si>
  <si>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</si>
  <si>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</si>
  <si>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</si>
  <si>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</si>
  <si>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</si>
  <si>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</si>
  <si>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</si>
  <si>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</si>
  <si>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</si>
  <si>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</si>
  <si>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</si>
  <si>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</si>
  <si>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</si>
  <si>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</si>
  <si>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</si>
  <si>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</si>
  <si>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</si>
  <si>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</si>
  <si>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</si>
  <si>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</si>
  <si>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</si>
  <si>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</si>
  <si>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</si>
  <si>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</si>
  <si>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</si>
  <si>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</si>
  <si>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</si>
  <si>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</si>
  <si>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</si>
  <si>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</si>
  <si>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</si>
  <si>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</si>
  <si>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</si>
  <si>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</si>
  <si>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</si>
  <si>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</si>
  <si>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</si>
  <si>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</si>
  <si>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</si>
  <si>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</si>
  <si>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</si>
  <si>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</si>
  <si>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</si>
  <si>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</si>
  <si>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</si>
  <si>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</si>
  <si>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</si>
  <si>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</si>
  <si>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</si>
  <si>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</si>
  <si>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</si>
  <si>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</si>
  <si>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</si>
  <si>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</si>
  <si>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</si>
  <si>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</si>
  <si>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</si>
  <si>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</si>
  <si>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</si>
  <si>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</si>
  <si>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</si>
  <si>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</si>
  <si>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</si>
  <si>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</si>
  <si>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</si>
  <si>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</si>
  <si>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</si>
  <si>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</si>
  <si>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</si>
  <si>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</si>
  <si>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</si>
  <si>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</si>
  <si>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</si>
  <si>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</si>
  <si>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</si>
  <si>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</si>
  <si>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</si>
  <si>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</si>
  <si>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</si>
  <si>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</si>
  <si>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</si>
  <si>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</si>
  <si>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</si>
  <si>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</si>
  <si>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</si>
  <si>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</si>
  <si>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</si>
  <si>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</si>
  <si>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</si>
  <si>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</si>
  <si>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</si>
  <si>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</si>
  <si>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</si>
  <si>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</si>
  <si>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</si>
  <si>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</si>
  <si>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</si>
  <si>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</si>
  <si>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</si>
  <si>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</si>
  <si>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</si>
  <si>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</si>
  <si>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</si>
  <si>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</si>
  <si>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</si>
  <si>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</si>
  <si>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</si>
  <si>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</si>
  <si>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</si>
  <si>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</si>
  <si>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</si>
  <si>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</si>
  <si>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</si>
  <si>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</si>
  <si>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</si>
  <si>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</si>
  <si>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</si>
  <si>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Junta Municipal de Agua Potable y Alcantarillado de Cortázar, Gto.</t>
  </si>
  <si>
    <t>Correspondiente del 1 de Enero al 30 de Junio de 2023</t>
  </si>
  <si>
    <t>Bancos/tesoreria</t>
  </si>
  <si>
    <t xml:space="preserve">      _______________________________</t>
  </si>
  <si>
    <t xml:space="preserve">     ______________________________</t>
  </si>
  <si>
    <t xml:space="preserve">         PRESIDENTE DEL CONSEJO
C.P.C. LUIS MARTIN LOPEZ FLORES</t>
  </si>
  <si>
    <t>JEFE DE DEPTO CONTABILIDAD
C.P. MARIA DE LA LUZ CARACHEO ACOSTA</t>
  </si>
  <si>
    <t>3.6</t>
  </si>
  <si>
    <t>3.7</t>
  </si>
  <si>
    <t>Demandas Judiciales en Proceso de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</si>
</sst>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99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2" fillId="0" borderId="0" xfId="3" applyFont="1" applyAlignment="1" applyProtection="1">
      <alignment horizontal="left" vertical="top" wrapText="1" indent="2"/>
      <protection locked="0"/>
    </xf>
    <xf numFmtId="0" fontId="3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horizontal="center" vertical="top" wrapText="1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9"/>
  <sheetViews>
    <sheetView zoomScaleNormal="100" zoomScaleSheetLayoutView="100" workbookViewId="0">
      <pane ySplit="5" topLeftCell="A19" activePane="bottomLeft" state="frozen"/>
      <selection activeCell="A14" sqref="A14:B14"/>
      <selection pane="bottomLeft" sqref="A1:E49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71" t="s">
        <v>659</v>
      </c>
      <c r="B1" s="171"/>
      <c r="C1" s="17"/>
      <c r="D1" s="14" t="s">
        <v>599</v>
      </c>
      <c r="E1" s="15">
        <v>2023</v>
      </c>
    </row>
    <row r="2" spans="1:5" ht="18.95" customHeight="1" x14ac:dyDescent="0.2">
      <c r="A2" s="172" t="s">
        <v>598</v>
      </c>
      <c r="B2" s="172"/>
      <c r="C2" s="36"/>
      <c r="D2" s="14" t="s">
        <v>600</v>
      </c>
      <c r="E2" s="17" t="s">
        <v>605</v>
      </c>
    </row>
    <row r="3" spans="1:5" ht="18.95" customHeight="1" x14ac:dyDescent="0.2">
      <c r="A3" s="173" t="s">
        <v>660</v>
      </c>
      <c r="B3" s="173"/>
      <c r="C3" s="17"/>
      <c r="D3" s="14" t="s">
        <v>601</v>
      </c>
      <c r="E3" s="15">
        <v>2</v>
      </c>
    </row>
    <row r="4" spans="1:5" s="93" customFormat="1" ht="18.95" customHeight="1" x14ac:dyDescent="0.2">
      <c r="A4" s="173" t="s">
        <v>620</v>
      </c>
      <c r="B4" s="173"/>
      <c r="C4" s="173"/>
      <c r="D4" s="173"/>
      <c r="E4" s="173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130</v>
      </c>
      <c r="B13" s="46" t="s">
        <v>580</v>
      </c>
    </row>
    <row r="14" spans="1:5" x14ac:dyDescent="0.2">
      <c r="A14" s="45" t="s">
        <v>7</v>
      </c>
      <c r="B14" s="46" t="s">
        <v>581</v>
      </c>
    </row>
    <row r="15" spans="1:5" x14ac:dyDescent="0.2">
      <c r="A15" s="45" t="s">
        <v>8</v>
      </c>
      <c r="B15" s="46" t="s">
        <v>129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582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182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566</v>
      </c>
      <c r="B24" s="95" t="s">
        <v>303</v>
      </c>
    </row>
    <row r="25" spans="1:2" x14ac:dyDescent="0.2">
      <c r="A25" s="94" t="s">
        <v>567</v>
      </c>
      <c r="B25" s="95" t="s">
        <v>568</v>
      </c>
    </row>
    <row r="26" spans="1:2" s="93" customFormat="1" x14ac:dyDescent="0.2">
      <c r="A26" s="94" t="s">
        <v>569</v>
      </c>
      <c r="B26" s="95" t="s">
        <v>340</v>
      </c>
    </row>
    <row r="27" spans="1:2" x14ac:dyDescent="0.2">
      <c r="A27" s="94" t="s">
        <v>570</v>
      </c>
      <c r="B27" s="95" t="s">
        <v>357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5" x14ac:dyDescent="0.2">
      <c r="A33" s="7"/>
      <c r="B33" s="10"/>
    </row>
    <row r="34" spans="1:5" x14ac:dyDescent="0.2">
      <c r="A34" s="7"/>
      <c r="B34" s="9"/>
    </row>
    <row r="35" spans="1:5" x14ac:dyDescent="0.2">
      <c r="A35" s="45" t="s">
        <v>48</v>
      </c>
      <c r="B35" s="46" t="s">
        <v>43</v>
      </c>
    </row>
    <row r="36" spans="1:5" x14ac:dyDescent="0.2">
      <c r="A36" s="45" t="s">
        <v>49</v>
      </c>
      <c r="B36" s="46" t="s">
        <v>44</v>
      </c>
    </row>
    <row r="37" spans="1:5" x14ac:dyDescent="0.2">
      <c r="A37" s="7"/>
      <c r="B37" s="10"/>
    </row>
    <row r="38" spans="1:5" x14ac:dyDescent="0.2">
      <c r="A38" s="7"/>
      <c r="B38" s="8" t="s">
        <v>46</v>
      </c>
    </row>
    <row r="39" spans="1:5" x14ac:dyDescent="0.2">
      <c r="A39" s="7" t="s">
        <v>47</v>
      </c>
      <c r="B39" s="46" t="s">
        <v>32</v>
      </c>
    </row>
    <row r="40" spans="1:5" x14ac:dyDescent="0.2">
      <c r="A40" s="7"/>
      <c r="B40" s="46" t="s">
        <v>621</v>
      </c>
    </row>
    <row r="41" spans="1:5" ht="12" thickBot="1" x14ac:dyDescent="0.25">
      <c r="A41" s="11"/>
      <c r="B41" s="12"/>
    </row>
    <row r="44" spans="1:5" x14ac:dyDescent="0.2">
      <c r="B44" s="93" t="s">
        <v>622</v>
      </c>
    </row>
    <row r="48" spans="1:5" x14ac:dyDescent="0.2">
      <c r="B48" s="166" t="s">
        <v>662</v>
      </c>
      <c r="C48" s="169" t="s">
        <v>663</v>
      </c>
      <c r="D48" s="169"/>
      <c r="E48" s="167"/>
    </row>
    <row r="49" spans="2:5" ht="22.5" customHeight="1" x14ac:dyDescent="0.2">
      <c r="B49" s="168" t="s">
        <v>664</v>
      </c>
      <c r="C49" s="170" t="s">
        <v>665</v>
      </c>
      <c r="D49" s="170"/>
      <c r="E49" s="170"/>
    </row>
  </sheetData>
  <sheetProtection formatCells="0" formatColumns="0" formatRows="0" autoFilter="0" pivotTables="0"/>
  <mergeCells count="5">
    <mergeCell ref="C49:E49"/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3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topLeftCell="A16" workbookViewId="0">
      <selection activeCell="B34" sqref="B34:B35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7" t="s">
        <v>659</v>
      </c>
      <c r="B1" s="178"/>
      <c r="C1" s="179"/>
    </row>
    <row r="2" spans="1:3" s="37" customFormat="1" ht="18" customHeight="1" x14ac:dyDescent="0.25">
      <c r="A2" s="180" t="s">
        <v>610</v>
      </c>
      <c r="B2" s="181"/>
      <c r="C2" s="182"/>
    </row>
    <row r="3" spans="1:3" s="37" customFormat="1" ht="18" customHeight="1" x14ac:dyDescent="0.25">
      <c r="A3" s="180" t="s">
        <v>660</v>
      </c>
      <c r="B3" s="183"/>
      <c r="C3" s="182"/>
    </row>
    <row r="4" spans="1:3" s="40" customFormat="1" ht="18" customHeight="1" x14ac:dyDescent="0.2">
      <c r="A4" s="184" t="s">
        <v>611</v>
      </c>
      <c r="B4" s="185"/>
      <c r="C4" s="186"/>
    </row>
    <row r="5" spans="1:3" s="38" customFormat="1" x14ac:dyDescent="0.2">
      <c r="A5" s="58" t="s">
        <v>520</v>
      </c>
      <c r="B5" s="58"/>
      <c r="C5" s="145">
        <v>44163320.93</v>
      </c>
    </row>
    <row r="6" spans="1:3" x14ac:dyDescent="0.2">
      <c r="A6" s="59"/>
      <c r="B6" s="60"/>
      <c r="C6" s="61"/>
    </row>
    <row r="7" spans="1:3" x14ac:dyDescent="0.2">
      <c r="A7" s="68" t="s">
        <v>521</v>
      </c>
      <c r="B7" s="68"/>
      <c r="C7" s="146">
        <f>SUM(C8:C13)</f>
        <v>90332.09</v>
      </c>
    </row>
    <row r="8" spans="1:3" x14ac:dyDescent="0.2">
      <c r="A8" s="76" t="s">
        <v>522</v>
      </c>
      <c r="B8" s="75" t="s">
        <v>341</v>
      </c>
      <c r="C8" s="147">
        <v>0</v>
      </c>
    </row>
    <row r="9" spans="1:3" x14ac:dyDescent="0.2">
      <c r="A9" s="62" t="s">
        <v>523</v>
      </c>
      <c r="B9" s="63" t="s">
        <v>532</v>
      </c>
      <c r="C9" s="147">
        <v>0</v>
      </c>
    </row>
    <row r="10" spans="1:3" x14ac:dyDescent="0.2">
      <c r="A10" s="62" t="s">
        <v>524</v>
      </c>
      <c r="B10" s="63" t="s">
        <v>349</v>
      </c>
      <c r="C10" s="147">
        <v>0</v>
      </c>
    </row>
    <row r="11" spans="1:3" x14ac:dyDescent="0.2">
      <c r="A11" s="62" t="s">
        <v>525</v>
      </c>
      <c r="B11" s="63" t="s">
        <v>350</v>
      </c>
      <c r="C11" s="147">
        <v>0</v>
      </c>
    </row>
    <row r="12" spans="1:3" x14ac:dyDescent="0.2">
      <c r="A12" s="62" t="s">
        <v>526</v>
      </c>
      <c r="B12" s="63" t="s">
        <v>351</v>
      </c>
      <c r="C12" s="147">
        <v>90332.09</v>
      </c>
    </row>
    <row r="13" spans="1:3" x14ac:dyDescent="0.2">
      <c r="A13" s="64" t="s">
        <v>527</v>
      </c>
      <c r="B13" s="65" t="s">
        <v>528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531</v>
      </c>
      <c r="C16" s="147">
        <v>0</v>
      </c>
    </row>
    <row r="17" spans="1:3" x14ac:dyDescent="0.2">
      <c r="A17" s="70">
        <v>3.2</v>
      </c>
      <c r="B17" s="63" t="s">
        <v>529</v>
      </c>
      <c r="C17" s="147">
        <v>0</v>
      </c>
    </row>
    <row r="18" spans="1:3" x14ac:dyDescent="0.2">
      <c r="A18" s="70">
        <v>3.3</v>
      </c>
      <c r="B18" s="65" t="s">
        <v>530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657</v>
      </c>
      <c r="B20" s="73"/>
      <c r="C20" s="145">
        <f>C5+C7-C15</f>
        <v>44253653.020000003</v>
      </c>
    </row>
    <row r="22" spans="1:3" x14ac:dyDescent="0.2">
      <c r="B22" s="39" t="s">
        <v>622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topLeftCell="A4" workbookViewId="0">
      <selection activeCell="D5" sqref="D5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7" t="s">
        <v>659</v>
      </c>
      <c r="B1" s="188"/>
      <c r="C1" s="189"/>
    </row>
    <row r="2" spans="1:3" s="41" customFormat="1" ht="18.95" customHeight="1" x14ac:dyDescent="0.25">
      <c r="A2" s="190" t="s">
        <v>612</v>
      </c>
      <c r="B2" s="191"/>
      <c r="C2" s="192"/>
    </row>
    <row r="3" spans="1:3" s="41" customFormat="1" ht="18.95" customHeight="1" x14ac:dyDescent="0.25">
      <c r="A3" s="190" t="s">
        <v>660</v>
      </c>
      <c r="B3" s="193"/>
      <c r="C3" s="192"/>
    </row>
    <row r="4" spans="1:3" s="42" customFormat="1" x14ac:dyDescent="0.2">
      <c r="A4" s="184" t="s">
        <v>611</v>
      </c>
      <c r="B4" s="185"/>
      <c r="C4" s="186"/>
    </row>
    <row r="5" spans="1:3" x14ac:dyDescent="0.2">
      <c r="A5" s="84" t="s">
        <v>533</v>
      </c>
      <c r="B5" s="58"/>
      <c r="C5" s="149">
        <v>44719046.240000002</v>
      </c>
    </row>
    <row r="6" spans="1:3" x14ac:dyDescent="0.2">
      <c r="A6" s="78"/>
      <c r="B6" s="60"/>
      <c r="C6" s="79"/>
    </row>
    <row r="7" spans="1:3" x14ac:dyDescent="0.2">
      <c r="A7" s="68" t="s">
        <v>534</v>
      </c>
      <c r="B7" s="80"/>
      <c r="C7" s="146">
        <f>SUM(C8:C28)</f>
        <v>10285929.630000001</v>
      </c>
    </row>
    <row r="8" spans="1:3" x14ac:dyDescent="0.2">
      <c r="A8" s="128">
        <v>2.1</v>
      </c>
      <c r="B8" s="85" t="s">
        <v>369</v>
      </c>
      <c r="C8" s="150">
        <v>0</v>
      </c>
    </row>
    <row r="9" spans="1:3" x14ac:dyDescent="0.2">
      <c r="A9" s="128">
        <v>2.2000000000000002</v>
      </c>
      <c r="B9" s="85" t="s">
        <v>366</v>
      </c>
      <c r="C9" s="150">
        <v>0</v>
      </c>
    </row>
    <row r="10" spans="1:3" x14ac:dyDescent="0.2">
      <c r="A10" s="90">
        <v>2.2999999999999998</v>
      </c>
      <c r="B10" s="77" t="s">
        <v>236</v>
      </c>
      <c r="C10" s="150">
        <v>114254.63</v>
      </c>
    </row>
    <row r="11" spans="1:3" x14ac:dyDescent="0.2">
      <c r="A11" s="90">
        <v>2.4</v>
      </c>
      <c r="B11" s="77" t="s">
        <v>237</v>
      </c>
      <c r="C11" s="150">
        <v>0</v>
      </c>
    </row>
    <row r="12" spans="1:3" x14ac:dyDescent="0.2">
      <c r="A12" s="90">
        <v>2.5</v>
      </c>
      <c r="B12" s="77" t="s">
        <v>238</v>
      </c>
      <c r="C12" s="150">
        <v>0</v>
      </c>
    </row>
    <row r="13" spans="1:3" x14ac:dyDescent="0.2">
      <c r="A13" s="90">
        <v>2.6</v>
      </c>
      <c r="B13" s="77" t="s">
        <v>239</v>
      </c>
      <c r="C13" s="150">
        <v>847984.48</v>
      </c>
    </row>
    <row r="14" spans="1:3" x14ac:dyDescent="0.2">
      <c r="A14" s="90">
        <v>2.7</v>
      </c>
      <c r="B14" s="77" t="s">
        <v>240</v>
      </c>
      <c r="C14" s="150">
        <v>0</v>
      </c>
    </row>
    <row r="15" spans="1:3" x14ac:dyDescent="0.2">
      <c r="A15" s="90">
        <v>2.8</v>
      </c>
      <c r="B15" s="77" t="s">
        <v>241</v>
      </c>
      <c r="C15" s="150">
        <v>3587787.91</v>
      </c>
    </row>
    <row r="16" spans="1:3" x14ac:dyDescent="0.2">
      <c r="A16" s="90">
        <v>2.9</v>
      </c>
      <c r="B16" s="77" t="s">
        <v>243</v>
      </c>
      <c r="C16" s="150">
        <v>0</v>
      </c>
    </row>
    <row r="17" spans="1:3" x14ac:dyDescent="0.2">
      <c r="A17" s="90" t="s">
        <v>535</v>
      </c>
      <c r="B17" s="77" t="s">
        <v>536</v>
      </c>
      <c r="C17" s="150">
        <v>0</v>
      </c>
    </row>
    <row r="18" spans="1:3" x14ac:dyDescent="0.2">
      <c r="A18" s="90" t="s">
        <v>559</v>
      </c>
      <c r="B18" s="77" t="s">
        <v>245</v>
      </c>
      <c r="C18" s="150">
        <v>0</v>
      </c>
    </row>
    <row r="19" spans="1:3" x14ac:dyDescent="0.2">
      <c r="A19" s="90" t="s">
        <v>560</v>
      </c>
      <c r="B19" s="77" t="s">
        <v>537</v>
      </c>
      <c r="C19" s="150">
        <v>5735902.6100000003</v>
      </c>
    </row>
    <row r="20" spans="1:3" x14ac:dyDescent="0.2">
      <c r="A20" s="90" t="s">
        <v>561</v>
      </c>
      <c r="B20" s="77" t="s">
        <v>538</v>
      </c>
      <c r="C20" s="150">
        <v>0</v>
      </c>
    </row>
    <row r="21" spans="1:3" x14ac:dyDescent="0.2">
      <c r="A21" s="90" t="s">
        <v>562</v>
      </c>
      <c r="B21" s="77" t="s">
        <v>539</v>
      </c>
      <c r="C21" s="150">
        <v>0</v>
      </c>
    </row>
    <row r="22" spans="1:3" x14ac:dyDescent="0.2">
      <c r="A22" s="90" t="s">
        <v>540</v>
      </c>
      <c r="B22" s="77" t="s">
        <v>541</v>
      </c>
      <c r="C22" s="150">
        <v>0</v>
      </c>
    </row>
    <row r="23" spans="1:3" x14ac:dyDescent="0.2">
      <c r="A23" s="90" t="s">
        <v>542</v>
      </c>
      <c r="B23" s="77" t="s">
        <v>543</v>
      </c>
      <c r="C23" s="150">
        <v>0</v>
      </c>
    </row>
    <row r="24" spans="1:3" x14ac:dyDescent="0.2">
      <c r="A24" s="90" t="s">
        <v>544</v>
      </c>
      <c r="B24" s="77" t="s">
        <v>545</v>
      </c>
      <c r="C24" s="150">
        <v>0</v>
      </c>
    </row>
    <row r="25" spans="1:3" x14ac:dyDescent="0.2">
      <c r="A25" s="90" t="s">
        <v>546</v>
      </c>
      <c r="B25" s="77" t="s">
        <v>547</v>
      </c>
      <c r="C25" s="150">
        <v>0</v>
      </c>
    </row>
    <row r="26" spans="1:3" x14ac:dyDescent="0.2">
      <c r="A26" s="90" t="s">
        <v>548</v>
      </c>
      <c r="B26" s="77" t="s">
        <v>549</v>
      </c>
      <c r="C26" s="150">
        <v>0</v>
      </c>
    </row>
    <row r="27" spans="1:3" x14ac:dyDescent="0.2">
      <c r="A27" s="90" t="s">
        <v>550</v>
      </c>
      <c r="B27" s="77" t="s">
        <v>551</v>
      </c>
      <c r="C27" s="150">
        <v>0</v>
      </c>
    </row>
    <row r="28" spans="1:3" x14ac:dyDescent="0.2">
      <c r="A28" s="90" t="s">
        <v>552</v>
      </c>
      <c r="B28" s="85" t="s">
        <v>553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554</v>
      </c>
      <c r="B30" s="89"/>
      <c r="C30" s="151">
        <f>SUM(C31:C35)</f>
        <v>5591</v>
      </c>
    </row>
    <row r="31" spans="1:3" x14ac:dyDescent="0.2">
      <c r="A31" s="90" t="s">
        <v>555</v>
      </c>
      <c r="B31" s="77" t="s">
        <v>438</v>
      </c>
      <c r="C31" s="150">
        <v>5591</v>
      </c>
    </row>
    <row r="32" spans="1:3" x14ac:dyDescent="0.2">
      <c r="A32" s="90" t="s">
        <v>556</v>
      </c>
      <c r="B32" s="77" t="s">
        <v>80</v>
      </c>
      <c r="C32" s="150">
        <v>0</v>
      </c>
    </row>
    <row r="33" spans="1:3" x14ac:dyDescent="0.2">
      <c r="A33" s="90" t="s">
        <v>557</v>
      </c>
      <c r="B33" s="77" t="s">
        <v>448</v>
      </c>
      <c r="C33" s="150">
        <v>0</v>
      </c>
    </row>
    <row r="34" spans="1:3" x14ac:dyDescent="0.2">
      <c r="A34" s="90" t="s">
        <v>666</v>
      </c>
      <c r="B34" s="77" t="s">
        <v>454</v>
      </c>
      <c r="C34" s="150">
        <v>0</v>
      </c>
    </row>
    <row r="35" spans="1:3" x14ac:dyDescent="0.2">
      <c r="A35" s="90" t="s">
        <v>667</v>
      </c>
      <c r="B35" s="85" t="s">
        <v>558</v>
      </c>
      <c r="C35" s="152">
        <v>0</v>
      </c>
    </row>
    <row r="36" spans="1:3" x14ac:dyDescent="0.2">
      <c r="A36" s="78"/>
      <c r="B36" s="81"/>
      <c r="C36" s="82"/>
    </row>
    <row r="37" spans="1:3" x14ac:dyDescent="0.2">
      <c r="A37" s="83" t="s">
        <v>658</v>
      </c>
      <c r="B37" s="58"/>
      <c r="C37" s="145">
        <f>C5-C7+C30</f>
        <v>34438707.609999999</v>
      </c>
    </row>
    <row r="39" spans="1:3" x14ac:dyDescent="0.2">
      <c r="B39" s="39" t="s">
        <v>622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topLeftCell="A4" workbookViewId="0">
      <selection activeCell="B27" sqref="B27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6" t="s">
        <v>659</v>
      </c>
      <c r="B1" s="194"/>
      <c r="C1" s="194"/>
      <c r="D1" s="194"/>
      <c r="E1" s="194"/>
      <c r="F1" s="194"/>
      <c r="G1" s="27" t="s">
        <v>602</v>
      </c>
      <c r="H1" s="28">
        <v>2023</v>
      </c>
    </row>
    <row r="2" spans="1:10" ht="18.95" customHeight="1" x14ac:dyDescent="0.2">
      <c r="A2" s="176" t="s">
        <v>613</v>
      </c>
      <c r="B2" s="194"/>
      <c r="C2" s="194"/>
      <c r="D2" s="194"/>
      <c r="E2" s="194"/>
      <c r="F2" s="194"/>
      <c r="G2" s="27" t="s">
        <v>603</v>
      </c>
      <c r="H2" s="28" t="s">
        <v>605</v>
      </c>
    </row>
    <row r="3" spans="1:10" ht="18.95" customHeight="1" x14ac:dyDescent="0.2">
      <c r="A3" s="195" t="s">
        <v>660</v>
      </c>
      <c r="B3" s="196"/>
      <c r="C3" s="196"/>
      <c r="D3" s="196"/>
      <c r="E3" s="196"/>
      <c r="F3" s="196"/>
      <c r="G3" s="27" t="s">
        <v>604</v>
      </c>
      <c r="H3" s="28">
        <v>2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668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87598792</v>
      </c>
      <c r="E36" s="34">
        <v>0</v>
      </c>
      <c r="F36" s="34">
        <f t="shared" si="0"/>
        <v>87598792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42334121.240000002</v>
      </c>
      <c r="E37" s="34">
        <v>-85769592.310000002</v>
      </c>
      <c r="F37" s="34">
        <f t="shared" si="0"/>
        <v>-43435471.07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0</v>
      </c>
      <c r="E38" s="34">
        <v>0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0</v>
      </c>
      <c r="E39" s="34">
        <v>20</v>
      </c>
      <c r="F39" s="34">
        <f t="shared" si="0"/>
        <v>20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-7790077.71</v>
      </c>
      <c r="E40" s="34">
        <v>-36373263.219999999</v>
      </c>
      <c r="F40" s="34">
        <f t="shared" si="0"/>
        <v>-44163340.93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-87598792</v>
      </c>
      <c r="F41" s="34">
        <f t="shared" si="0"/>
        <v>-87598792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99583323.090000004</v>
      </c>
      <c r="E42" s="34">
        <v>-50144462.289999999</v>
      </c>
      <c r="F42" s="34">
        <f t="shared" si="0"/>
        <v>49438860.800000004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2796653.16</v>
      </c>
      <c r="E43" s="34">
        <v>-11359311.310000001</v>
      </c>
      <c r="F43" s="34">
        <f t="shared" si="0"/>
        <v>-8562658.1500000004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8311354.0700000003</v>
      </c>
      <c r="E44" s="34">
        <v>-6307810.96</v>
      </c>
      <c r="F44" s="34">
        <f t="shared" si="0"/>
        <v>2003543.1100000003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48030040.520000003</v>
      </c>
      <c r="E45" s="34">
        <v>-48030040.520000003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102777.77</v>
      </c>
      <c r="E46" s="34">
        <v>112293.23</v>
      </c>
      <c r="F46" s="34">
        <f t="shared" si="0"/>
        <v>215071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37527368.829999998</v>
      </c>
      <c r="E47" s="34">
        <v>6976606.4100000001</v>
      </c>
      <c r="F47" s="34">
        <f t="shared" si="0"/>
        <v>44503975.239999995</v>
      </c>
    </row>
    <row r="49" spans="2:2" x14ac:dyDescent="0.2">
      <c r="B49" s="29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7" t="s">
        <v>34</v>
      </c>
      <c r="B5" s="197"/>
      <c r="C5" s="197"/>
      <c r="D5" s="197"/>
      <c r="E5" s="197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122</v>
      </c>
      <c r="B9" s="120"/>
      <c r="C9" s="120"/>
      <c r="D9" s="120"/>
    </row>
    <row r="10" spans="1:8" s="119" customFormat="1" ht="26.1" customHeight="1" x14ac:dyDescent="0.2">
      <c r="A10" s="122" t="s">
        <v>589</v>
      </c>
      <c r="B10" s="198" t="s">
        <v>36</v>
      </c>
      <c r="C10" s="198"/>
      <c r="D10" s="198"/>
      <c r="E10" s="198"/>
    </row>
    <row r="11" spans="1:8" s="119" customFormat="1" ht="12.95" customHeight="1" x14ac:dyDescent="0.2">
      <c r="A11" s="123" t="s">
        <v>590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591</v>
      </c>
      <c r="B12" s="198" t="s">
        <v>38</v>
      </c>
      <c r="C12" s="198"/>
      <c r="D12" s="198"/>
      <c r="E12" s="198"/>
    </row>
    <row r="13" spans="1:8" s="119" customFormat="1" ht="26.1" customHeight="1" x14ac:dyDescent="0.2">
      <c r="A13" s="123" t="s">
        <v>592</v>
      </c>
      <c r="B13" s="198" t="s">
        <v>39</v>
      </c>
      <c r="C13" s="198"/>
      <c r="D13" s="198"/>
      <c r="E13" s="198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593</v>
      </c>
      <c r="B15" s="124" t="s">
        <v>40</v>
      </c>
    </row>
    <row r="16" spans="1:8" s="119" customFormat="1" ht="12.95" customHeight="1" x14ac:dyDescent="0.2">
      <c r="A16" s="123" t="s">
        <v>594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595</v>
      </c>
    </row>
    <row r="20" spans="1:4" s="119" customFormat="1" ht="12.95" customHeight="1" x14ac:dyDescent="0.2">
      <c r="A20" s="127" t="s">
        <v>596</v>
      </c>
    </row>
    <row r="21" spans="1:4" s="119" customFormat="1" x14ac:dyDescent="0.2">
      <c r="A21" s="120"/>
    </row>
    <row r="22" spans="1:4" s="119" customFormat="1" x14ac:dyDescent="0.2">
      <c r="A22" s="120" t="s">
        <v>515</v>
      </c>
      <c r="B22" s="120"/>
      <c r="C22" s="120"/>
      <c r="D22" s="120"/>
    </row>
    <row r="23" spans="1:4" s="119" customFormat="1" x14ac:dyDescent="0.2">
      <c r="A23" s="120" t="s">
        <v>516</v>
      </c>
      <c r="B23" s="120"/>
      <c r="C23" s="120"/>
      <c r="D23" s="120"/>
    </row>
    <row r="24" spans="1:4" s="119" customFormat="1" x14ac:dyDescent="0.2">
      <c r="A24" s="120" t="s">
        <v>517</v>
      </c>
      <c r="B24" s="120"/>
      <c r="C24" s="120"/>
      <c r="D24" s="120"/>
    </row>
    <row r="25" spans="1:4" s="119" customFormat="1" x14ac:dyDescent="0.2">
      <c r="A25" s="120" t="s">
        <v>518</v>
      </c>
      <c r="B25" s="120"/>
      <c r="C25" s="120"/>
      <c r="D25" s="120"/>
    </row>
    <row r="26" spans="1:4" s="119" customFormat="1" x14ac:dyDescent="0.2">
      <c r="A26" s="120" t="s">
        <v>519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3"/>
  <sheetViews>
    <sheetView topLeftCell="A136" zoomScale="106" zoomScaleNormal="106" workbookViewId="0">
      <selection activeCell="E139" sqref="E139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74" t="s">
        <v>659</v>
      </c>
      <c r="B1" s="175"/>
      <c r="C1" s="175"/>
      <c r="D1" s="175"/>
      <c r="E1" s="175"/>
      <c r="F1" s="175"/>
      <c r="G1" s="14" t="s">
        <v>602</v>
      </c>
      <c r="H1" s="25">
        <v>2023</v>
      </c>
    </row>
    <row r="2" spans="1:8" s="16" customFormat="1" ht="18.95" customHeight="1" x14ac:dyDescent="0.25">
      <c r="A2" s="174" t="s">
        <v>606</v>
      </c>
      <c r="B2" s="175"/>
      <c r="C2" s="175"/>
      <c r="D2" s="175"/>
      <c r="E2" s="175"/>
      <c r="F2" s="175"/>
      <c r="G2" s="14" t="s">
        <v>603</v>
      </c>
      <c r="H2" s="25" t="s">
        <v>605</v>
      </c>
    </row>
    <row r="3" spans="1:8" s="16" customFormat="1" ht="18.95" customHeight="1" x14ac:dyDescent="0.25">
      <c r="A3" s="174" t="s">
        <v>660</v>
      </c>
      <c r="B3" s="175"/>
      <c r="C3" s="175"/>
      <c r="D3" s="175"/>
      <c r="E3" s="175"/>
      <c r="F3" s="175"/>
      <c r="G3" s="14" t="s">
        <v>604</v>
      </c>
      <c r="H3" s="25">
        <v>2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1111</v>
      </c>
      <c r="B8" s="20" t="s">
        <v>481</v>
      </c>
      <c r="C8" s="24">
        <v>23000</v>
      </c>
    </row>
    <row r="9" spans="1:8" x14ac:dyDescent="0.2">
      <c r="A9" s="22">
        <v>1112</v>
      </c>
      <c r="B9" s="20" t="s">
        <v>661</v>
      </c>
      <c r="C9" s="24">
        <v>67527677.370000005</v>
      </c>
    </row>
    <row r="10" spans="1:8" x14ac:dyDescent="0.2">
      <c r="A10" s="22">
        <v>1114</v>
      </c>
      <c r="B10" s="20" t="s">
        <v>194</v>
      </c>
      <c r="C10" s="24">
        <v>0</v>
      </c>
    </row>
    <row r="11" spans="1:8" x14ac:dyDescent="0.2">
      <c r="A11" s="22">
        <v>1115</v>
      </c>
      <c r="B11" s="20" t="s">
        <v>195</v>
      </c>
      <c r="C11" s="24">
        <v>0</v>
      </c>
    </row>
    <row r="12" spans="1:8" x14ac:dyDescent="0.2">
      <c r="A12" s="22">
        <v>1121</v>
      </c>
      <c r="B12" s="20" t="s">
        <v>196</v>
      </c>
      <c r="C12" s="24">
        <v>0</v>
      </c>
    </row>
    <row r="13" spans="1:8" x14ac:dyDescent="0.2">
      <c r="A13" s="22">
        <v>1211</v>
      </c>
      <c r="B13" s="20" t="s">
        <v>197</v>
      </c>
      <c r="C13" s="24">
        <v>0</v>
      </c>
    </row>
    <row r="15" spans="1:8" x14ac:dyDescent="0.2">
      <c r="A15" s="19" t="s">
        <v>151</v>
      </c>
      <c r="B15" s="19"/>
      <c r="C15" s="19"/>
      <c r="D15" s="19"/>
      <c r="E15" s="19"/>
      <c r="F15" s="19"/>
      <c r="G15" s="19"/>
      <c r="H15" s="19"/>
    </row>
    <row r="16" spans="1:8" x14ac:dyDescent="0.2">
      <c r="A16" s="21" t="s">
        <v>143</v>
      </c>
      <c r="B16" s="21" t="s">
        <v>140</v>
      </c>
      <c r="C16" s="21" t="s">
        <v>141</v>
      </c>
      <c r="D16" s="21">
        <v>2022</v>
      </c>
      <c r="E16" s="21">
        <v>2021</v>
      </c>
      <c r="F16" s="21">
        <v>2020</v>
      </c>
      <c r="G16" s="21">
        <v>2019</v>
      </c>
      <c r="H16" s="21" t="s">
        <v>184</v>
      </c>
    </row>
    <row r="17" spans="1:8" x14ac:dyDescent="0.2">
      <c r="A17" s="22">
        <v>1122</v>
      </c>
      <c r="B17" s="20" t="s">
        <v>198</v>
      </c>
      <c r="C17" s="24">
        <v>1851352.02</v>
      </c>
      <c r="D17" s="24">
        <v>1923249.03</v>
      </c>
      <c r="E17" s="24">
        <v>0</v>
      </c>
      <c r="F17" s="24">
        <v>0</v>
      </c>
      <c r="G17" s="24">
        <v>0</v>
      </c>
    </row>
    <row r="18" spans="1:8" x14ac:dyDescent="0.2">
      <c r="A18" s="22">
        <v>1124</v>
      </c>
      <c r="B18" s="20" t="s">
        <v>199</v>
      </c>
      <c r="C18" s="24">
        <v>1653.21</v>
      </c>
      <c r="D18" s="24">
        <v>860.32</v>
      </c>
      <c r="E18" s="24">
        <v>0</v>
      </c>
      <c r="F18" s="24">
        <v>0</v>
      </c>
      <c r="G18" s="24">
        <v>0</v>
      </c>
    </row>
    <row r="20" spans="1:8" x14ac:dyDescent="0.2">
      <c r="A20" s="19" t="s">
        <v>152</v>
      </c>
      <c r="B20" s="19"/>
      <c r="C20" s="19"/>
      <c r="D20" s="19"/>
      <c r="E20" s="19"/>
      <c r="F20" s="19"/>
      <c r="G20" s="19"/>
      <c r="H20" s="19"/>
    </row>
    <row r="21" spans="1:8" x14ac:dyDescent="0.2">
      <c r="A21" s="21" t="s">
        <v>143</v>
      </c>
      <c r="B21" s="21" t="s">
        <v>140</v>
      </c>
      <c r="C21" s="21" t="s">
        <v>141</v>
      </c>
      <c r="D21" s="21" t="s">
        <v>200</v>
      </c>
      <c r="E21" s="21" t="s">
        <v>201</v>
      </c>
      <c r="F21" s="21" t="s">
        <v>202</v>
      </c>
      <c r="G21" s="21" t="s">
        <v>203</v>
      </c>
      <c r="H21" s="21" t="s">
        <v>204</v>
      </c>
    </row>
    <row r="22" spans="1:8" x14ac:dyDescent="0.2">
      <c r="A22" s="22">
        <v>1123</v>
      </c>
      <c r="B22" s="20" t="s">
        <v>205</v>
      </c>
      <c r="C22" s="24">
        <v>7.0000000000000007E-2</v>
      </c>
      <c r="D22" s="24">
        <v>7.0000000000000007E-2</v>
      </c>
      <c r="E22" s="24">
        <v>0</v>
      </c>
      <c r="F22" s="24">
        <v>0</v>
      </c>
      <c r="G22" s="24">
        <v>0</v>
      </c>
    </row>
    <row r="23" spans="1:8" x14ac:dyDescent="0.2">
      <c r="A23" s="22">
        <v>1125</v>
      </c>
      <c r="B23" s="20" t="s">
        <v>206</v>
      </c>
      <c r="C23" s="24">
        <v>17000</v>
      </c>
      <c r="D23" s="24">
        <v>17000</v>
      </c>
      <c r="E23" s="24">
        <v>0</v>
      </c>
      <c r="F23" s="24">
        <v>0</v>
      </c>
      <c r="G23" s="24">
        <v>0</v>
      </c>
    </row>
    <row r="24" spans="1:8" x14ac:dyDescent="0.2">
      <c r="A24" s="22">
        <v>1126</v>
      </c>
      <c r="B24" s="20" t="s">
        <v>572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1129</v>
      </c>
      <c r="B25" s="20" t="s">
        <v>573</v>
      </c>
      <c r="C25" s="24">
        <v>1366539.27</v>
      </c>
      <c r="D25" s="24">
        <v>1366539.27</v>
      </c>
      <c r="E25" s="24">
        <v>0</v>
      </c>
      <c r="F25" s="24">
        <v>0</v>
      </c>
      <c r="G25" s="24">
        <v>0</v>
      </c>
    </row>
    <row r="26" spans="1:8" x14ac:dyDescent="0.2">
      <c r="A26" s="22">
        <v>1131</v>
      </c>
      <c r="B26" s="20" t="s">
        <v>207</v>
      </c>
      <c r="C26" s="24">
        <v>95475.5</v>
      </c>
      <c r="D26" s="24">
        <v>95475.5</v>
      </c>
      <c r="E26" s="24">
        <v>0</v>
      </c>
      <c r="F26" s="24">
        <v>0</v>
      </c>
      <c r="G26" s="24">
        <v>0</v>
      </c>
    </row>
    <row r="27" spans="1:8" x14ac:dyDescent="0.2">
      <c r="A27" s="22">
        <v>1132</v>
      </c>
      <c r="B27" s="20" t="s">
        <v>208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1133</v>
      </c>
      <c r="B28" s="20" t="s">
        <v>209</v>
      </c>
      <c r="C28" s="24">
        <v>565</v>
      </c>
      <c r="D28" s="24">
        <v>565</v>
      </c>
      <c r="E28" s="24">
        <v>0</v>
      </c>
      <c r="F28" s="24">
        <v>0</v>
      </c>
      <c r="G28" s="24">
        <v>0</v>
      </c>
    </row>
    <row r="29" spans="1:8" x14ac:dyDescent="0.2">
      <c r="A29" s="22">
        <v>1134</v>
      </c>
      <c r="B29" s="20" t="s">
        <v>210</v>
      </c>
      <c r="C29" s="24">
        <v>-95404.32</v>
      </c>
      <c r="D29" s="24">
        <v>-95404.32</v>
      </c>
      <c r="E29" s="24">
        <v>0</v>
      </c>
      <c r="F29" s="24">
        <v>0</v>
      </c>
      <c r="G29" s="24">
        <v>0</v>
      </c>
    </row>
    <row r="30" spans="1:8" x14ac:dyDescent="0.2">
      <c r="A30" s="22">
        <v>1139</v>
      </c>
      <c r="B30" s="20" t="s">
        <v>211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2" spans="1:8" x14ac:dyDescent="0.2">
      <c r="A32" s="19" t="s">
        <v>574</v>
      </c>
      <c r="B32" s="19"/>
      <c r="C32" s="19"/>
      <c r="D32" s="19"/>
      <c r="E32" s="19"/>
      <c r="F32" s="19"/>
      <c r="G32" s="19"/>
      <c r="H32" s="19"/>
    </row>
    <row r="33" spans="1:8" x14ac:dyDescent="0.2">
      <c r="A33" s="21" t="s">
        <v>143</v>
      </c>
      <c r="B33" s="21" t="s">
        <v>140</v>
      </c>
      <c r="C33" s="21" t="s">
        <v>141</v>
      </c>
      <c r="D33" s="21" t="s">
        <v>155</v>
      </c>
      <c r="E33" s="21" t="s">
        <v>154</v>
      </c>
      <c r="F33" s="21" t="s">
        <v>212</v>
      </c>
      <c r="G33" s="21" t="s">
        <v>157</v>
      </c>
      <c r="H33" s="21"/>
    </row>
    <row r="34" spans="1:8" x14ac:dyDescent="0.2">
      <c r="A34" s="22">
        <v>1140</v>
      </c>
      <c r="B34" s="20" t="s">
        <v>213</v>
      </c>
      <c r="C34" s="24">
        <f>SUM(C35:C39)</f>
        <v>0</v>
      </c>
    </row>
    <row r="35" spans="1:8" x14ac:dyDescent="0.2">
      <c r="A35" s="22">
        <v>1141</v>
      </c>
      <c r="B35" s="20" t="s">
        <v>214</v>
      </c>
      <c r="C35" s="24">
        <v>0</v>
      </c>
    </row>
    <row r="36" spans="1:8" x14ac:dyDescent="0.2">
      <c r="A36" s="22">
        <v>1142</v>
      </c>
      <c r="B36" s="20" t="s">
        <v>215</v>
      </c>
      <c r="C36" s="24">
        <v>0</v>
      </c>
    </row>
    <row r="37" spans="1:8" x14ac:dyDescent="0.2">
      <c r="A37" s="22">
        <v>1143</v>
      </c>
      <c r="B37" s="20" t="s">
        <v>216</v>
      </c>
      <c r="C37" s="24">
        <v>0</v>
      </c>
    </row>
    <row r="38" spans="1:8" x14ac:dyDescent="0.2">
      <c r="A38" s="22">
        <v>1144</v>
      </c>
      <c r="B38" s="20" t="s">
        <v>217</v>
      </c>
      <c r="C38" s="24">
        <v>0</v>
      </c>
    </row>
    <row r="39" spans="1:8" x14ac:dyDescent="0.2">
      <c r="A39" s="22">
        <v>1145</v>
      </c>
      <c r="B39" s="20" t="s">
        <v>218</v>
      </c>
      <c r="C39" s="24">
        <v>0</v>
      </c>
    </row>
    <row r="41" spans="1:8" x14ac:dyDescent="0.2">
      <c r="A41" s="19" t="s">
        <v>219</v>
      </c>
      <c r="B41" s="19"/>
      <c r="C41" s="19"/>
      <c r="D41" s="19"/>
      <c r="E41" s="19"/>
      <c r="F41" s="19"/>
      <c r="G41" s="19"/>
      <c r="H41" s="19"/>
    </row>
    <row r="42" spans="1:8" x14ac:dyDescent="0.2">
      <c r="A42" s="21" t="s">
        <v>143</v>
      </c>
      <c r="B42" s="21" t="s">
        <v>140</v>
      </c>
      <c r="C42" s="21" t="s">
        <v>141</v>
      </c>
      <c r="D42" s="21" t="s">
        <v>153</v>
      </c>
      <c r="E42" s="21" t="s">
        <v>156</v>
      </c>
      <c r="F42" s="21" t="s">
        <v>220</v>
      </c>
      <c r="G42" s="21"/>
      <c r="H42" s="21"/>
    </row>
    <row r="43" spans="1:8" x14ac:dyDescent="0.2">
      <c r="A43" s="22">
        <v>1150</v>
      </c>
      <c r="B43" s="20" t="s">
        <v>221</v>
      </c>
      <c r="C43" s="24">
        <f>C44</f>
        <v>1195801.04</v>
      </c>
    </row>
    <row r="44" spans="1:8" x14ac:dyDescent="0.2">
      <c r="A44" s="22">
        <v>1151</v>
      </c>
      <c r="B44" s="20" t="s">
        <v>222</v>
      </c>
      <c r="C44" s="24">
        <v>1195801.04</v>
      </c>
    </row>
    <row r="46" spans="1:8" x14ac:dyDescent="0.2">
      <c r="A46" s="19" t="s">
        <v>158</v>
      </c>
      <c r="B46" s="19"/>
      <c r="C46" s="19"/>
      <c r="D46" s="19"/>
      <c r="E46" s="19"/>
      <c r="F46" s="19"/>
      <c r="G46" s="19"/>
      <c r="H46" s="19"/>
    </row>
    <row r="47" spans="1:8" x14ac:dyDescent="0.2">
      <c r="A47" s="21" t="s">
        <v>143</v>
      </c>
      <c r="B47" s="21" t="s">
        <v>140</v>
      </c>
      <c r="C47" s="21" t="s">
        <v>141</v>
      </c>
      <c r="D47" s="21" t="s">
        <v>142</v>
      </c>
      <c r="E47" s="21" t="s">
        <v>204</v>
      </c>
      <c r="F47" s="21"/>
      <c r="G47" s="21"/>
      <c r="H47" s="21"/>
    </row>
    <row r="48" spans="1:8" x14ac:dyDescent="0.2">
      <c r="A48" s="22">
        <v>1213</v>
      </c>
      <c r="B48" s="20" t="s">
        <v>223</v>
      </c>
      <c r="C48" s="24">
        <v>0</v>
      </c>
    </row>
    <row r="50" spans="1:9" x14ac:dyDescent="0.2">
      <c r="A50" s="19" t="s">
        <v>159</v>
      </c>
      <c r="B50" s="19"/>
      <c r="C50" s="19"/>
      <c r="D50" s="19"/>
      <c r="E50" s="19"/>
      <c r="F50" s="19"/>
      <c r="G50" s="19"/>
      <c r="H50" s="19"/>
    </row>
    <row r="51" spans="1:9" x14ac:dyDescent="0.2">
      <c r="A51" s="21" t="s">
        <v>143</v>
      </c>
      <c r="B51" s="21" t="s">
        <v>140</v>
      </c>
      <c r="C51" s="21" t="s">
        <v>141</v>
      </c>
      <c r="D51" s="21"/>
      <c r="E51" s="21"/>
      <c r="F51" s="21"/>
      <c r="G51" s="21"/>
      <c r="H51" s="21"/>
    </row>
    <row r="52" spans="1:9" x14ac:dyDescent="0.2">
      <c r="A52" s="22">
        <v>1214</v>
      </c>
      <c r="B52" s="20" t="s">
        <v>224</v>
      </c>
      <c r="C52" s="24">
        <v>0</v>
      </c>
    </row>
    <row r="54" spans="1:9" x14ac:dyDescent="0.2">
      <c r="A54" s="19" t="s">
        <v>163</v>
      </c>
      <c r="B54" s="19"/>
      <c r="C54" s="19"/>
      <c r="D54" s="19"/>
      <c r="E54" s="19"/>
      <c r="F54" s="19"/>
      <c r="G54" s="19"/>
      <c r="H54" s="19"/>
      <c r="I54" s="19"/>
    </row>
    <row r="55" spans="1:9" x14ac:dyDescent="0.2">
      <c r="A55" s="21" t="s">
        <v>143</v>
      </c>
      <c r="B55" s="21" t="s">
        <v>140</v>
      </c>
      <c r="C55" s="21" t="s">
        <v>141</v>
      </c>
      <c r="D55" s="21" t="s">
        <v>160</v>
      </c>
      <c r="E55" s="21" t="s">
        <v>161</v>
      </c>
      <c r="F55" s="21" t="s">
        <v>153</v>
      </c>
      <c r="G55" s="21" t="s">
        <v>225</v>
      </c>
      <c r="H55" s="21" t="s">
        <v>162</v>
      </c>
      <c r="I55" s="21" t="s">
        <v>226</v>
      </c>
    </row>
    <row r="56" spans="1:9" x14ac:dyDescent="0.2">
      <c r="A56" s="22">
        <v>1230</v>
      </c>
      <c r="B56" s="20" t="s">
        <v>227</v>
      </c>
      <c r="C56" s="24">
        <f>SUM(C57:C63)</f>
        <v>173230278.28999999</v>
      </c>
      <c r="D56" s="24">
        <f>SUM(D57:D63)</f>
        <v>0</v>
      </c>
      <c r="E56" s="24">
        <f>SUM(E57:E63)</f>
        <v>29523006</v>
      </c>
    </row>
    <row r="57" spans="1:9" x14ac:dyDescent="0.2">
      <c r="A57" s="22">
        <v>1231</v>
      </c>
      <c r="B57" s="20" t="s">
        <v>228</v>
      </c>
      <c r="C57" s="24">
        <v>2818030.17</v>
      </c>
      <c r="D57" s="24">
        <v>0</v>
      </c>
      <c r="E57" s="24">
        <v>0</v>
      </c>
    </row>
    <row r="58" spans="1:9" x14ac:dyDescent="0.2">
      <c r="A58" s="22">
        <v>1232</v>
      </c>
      <c r="B58" s="20" t="s">
        <v>229</v>
      </c>
      <c r="C58" s="24">
        <v>0</v>
      </c>
      <c r="D58" s="24">
        <v>0</v>
      </c>
      <c r="E58" s="24">
        <v>0</v>
      </c>
    </row>
    <row r="59" spans="1:9" x14ac:dyDescent="0.2">
      <c r="A59" s="22">
        <v>1233</v>
      </c>
      <c r="B59" s="20" t="s">
        <v>230</v>
      </c>
      <c r="C59" s="24">
        <v>3342729.2</v>
      </c>
      <c r="D59" s="24">
        <v>0</v>
      </c>
      <c r="E59" s="24">
        <v>1768100.91</v>
      </c>
    </row>
    <row r="60" spans="1:9" x14ac:dyDescent="0.2">
      <c r="A60" s="22">
        <v>1234</v>
      </c>
      <c r="B60" s="20" t="s">
        <v>231</v>
      </c>
      <c r="C60" s="24">
        <v>0</v>
      </c>
      <c r="D60" s="24">
        <v>0</v>
      </c>
      <c r="E60" s="24">
        <v>0</v>
      </c>
    </row>
    <row r="61" spans="1:9" x14ac:dyDescent="0.2">
      <c r="A61" s="22">
        <v>1235</v>
      </c>
      <c r="B61" s="20" t="s">
        <v>232</v>
      </c>
      <c r="C61" s="24">
        <v>20461956.010000002</v>
      </c>
      <c r="D61" s="24">
        <v>0</v>
      </c>
      <c r="E61" s="24">
        <v>0</v>
      </c>
    </row>
    <row r="62" spans="1:9" x14ac:dyDescent="0.2">
      <c r="A62" s="22">
        <v>1236</v>
      </c>
      <c r="B62" s="20" t="s">
        <v>233</v>
      </c>
      <c r="C62" s="24">
        <v>0</v>
      </c>
      <c r="D62" s="24">
        <v>0</v>
      </c>
      <c r="E62" s="24">
        <v>0</v>
      </c>
    </row>
    <row r="63" spans="1:9" x14ac:dyDescent="0.2">
      <c r="A63" s="22">
        <v>1239</v>
      </c>
      <c r="B63" s="20" t="s">
        <v>234</v>
      </c>
      <c r="C63" s="24">
        <v>146607562.91</v>
      </c>
      <c r="D63" s="24">
        <v>0</v>
      </c>
      <c r="E63" s="24">
        <v>27754905.09</v>
      </c>
    </row>
    <row r="64" spans="1:9" x14ac:dyDescent="0.2">
      <c r="A64" s="22">
        <v>1240</v>
      </c>
      <c r="B64" s="20" t="s">
        <v>235</v>
      </c>
      <c r="C64" s="24">
        <f>SUM(C65:C72)</f>
        <v>22583805.18</v>
      </c>
      <c r="D64" s="24">
        <f t="shared" ref="D64:E64" si="0">SUM(D65:D72)</f>
        <v>0</v>
      </c>
      <c r="E64" s="24">
        <f t="shared" si="0"/>
        <v>7567314.1299999999</v>
      </c>
    </row>
    <row r="65" spans="1:9" x14ac:dyDescent="0.2">
      <c r="A65" s="22">
        <v>1241</v>
      </c>
      <c r="B65" s="20" t="s">
        <v>236</v>
      </c>
      <c r="C65" s="24">
        <v>2123013.31</v>
      </c>
      <c r="D65" s="24">
        <v>0</v>
      </c>
      <c r="E65" s="24">
        <f>394.05+1323629.04+308348.62</f>
        <v>1632371.71</v>
      </c>
    </row>
    <row r="66" spans="1:9" x14ac:dyDescent="0.2">
      <c r="A66" s="22">
        <v>1242</v>
      </c>
      <c r="B66" s="20" t="s">
        <v>237</v>
      </c>
      <c r="C66" s="24">
        <v>258085.11</v>
      </c>
      <c r="D66" s="24">
        <v>0</v>
      </c>
      <c r="E66" s="24">
        <v>93548.11</v>
      </c>
    </row>
    <row r="67" spans="1:9" x14ac:dyDescent="0.2">
      <c r="A67" s="22">
        <v>1243</v>
      </c>
      <c r="B67" s="20" t="s">
        <v>238</v>
      </c>
      <c r="C67" s="24">
        <v>302422.59000000003</v>
      </c>
      <c r="D67" s="24">
        <v>0</v>
      </c>
      <c r="E67" s="24">
        <v>185994.41</v>
      </c>
    </row>
    <row r="68" spans="1:9" x14ac:dyDescent="0.2">
      <c r="A68" s="22">
        <v>1244</v>
      </c>
      <c r="B68" s="20" t="s">
        <v>239</v>
      </c>
      <c r="C68" s="24">
        <v>10762634.82</v>
      </c>
      <c r="D68" s="24">
        <v>0</v>
      </c>
      <c r="E68" s="24">
        <f>3553827.85+13530.8</f>
        <v>3567358.65</v>
      </c>
    </row>
    <row r="69" spans="1:9" x14ac:dyDescent="0.2">
      <c r="A69" s="22">
        <v>1245</v>
      </c>
      <c r="B69" s="20" t="s">
        <v>240</v>
      </c>
      <c r="C69" s="24">
        <v>0</v>
      </c>
      <c r="D69" s="24">
        <v>0</v>
      </c>
      <c r="E69" s="24">
        <v>0</v>
      </c>
    </row>
    <row r="70" spans="1:9" x14ac:dyDescent="0.2">
      <c r="A70" s="22">
        <v>1246</v>
      </c>
      <c r="B70" s="20" t="s">
        <v>241</v>
      </c>
      <c r="C70" s="24">
        <v>9128863.6500000004</v>
      </c>
      <c r="D70" s="24">
        <v>0</v>
      </c>
      <c r="E70" s="24">
        <f>1202681.46+208961.36+676398.43</f>
        <v>2088041.25</v>
      </c>
    </row>
    <row r="71" spans="1:9" x14ac:dyDescent="0.2">
      <c r="A71" s="22">
        <v>1247</v>
      </c>
      <c r="B71" s="20" t="s">
        <v>242</v>
      </c>
      <c r="C71" s="24">
        <v>8785.7000000000007</v>
      </c>
      <c r="D71" s="24">
        <v>0</v>
      </c>
      <c r="E71" s="24">
        <v>0</v>
      </c>
    </row>
    <row r="72" spans="1:9" x14ac:dyDescent="0.2">
      <c r="A72" s="22">
        <v>1248</v>
      </c>
      <c r="B72" s="20" t="s">
        <v>243</v>
      </c>
      <c r="C72" s="24">
        <v>0</v>
      </c>
      <c r="D72" s="24">
        <v>0</v>
      </c>
      <c r="E72" s="24">
        <v>0</v>
      </c>
    </row>
    <row r="74" spans="1:9" x14ac:dyDescent="0.2">
      <c r="A74" s="19" t="s">
        <v>164</v>
      </c>
      <c r="B74" s="19"/>
      <c r="C74" s="19"/>
      <c r="D74" s="19"/>
      <c r="E74" s="19"/>
      <c r="F74" s="19"/>
      <c r="G74" s="19"/>
      <c r="H74" s="19"/>
      <c r="I74" s="19"/>
    </row>
    <row r="75" spans="1:9" x14ac:dyDescent="0.2">
      <c r="A75" s="21" t="s">
        <v>143</v>
      </c>
      <c r="B75" s="21" t="s">
        <v>140</v>
      </c>
      <c r="C75" s="21" t="s">
        <v>141</v>
      </c>
      <c r="D75" s="21" t="s">
        <v>165</v>
      </c>
      <c r="E75" s="21" t="s">
        <v>244</v>
      </c>
      <c r="F75" s="21" t="s">
        <v>153</v>
      </c>
      <c r="G75" s="21" t="s">
        <v>225</v>
      </c>
      <c r="H75" s="21" t="s">
        <v>162</v>
      </c>
      <c r="I75" s="21" t="s">
        <v>226</v>
      </c>
    </row>
    <row r="76" spans="1:9" x14ac:dyDescent="0.2">
      <c r="A76" s="22">
        <v>1250</v>
      </c>
      <c r="B76" s="20" t="s">
        <v>245</v>
      </c>
      <c r="C76" s="24">
        <f>SUM(C77:C81)</f>
        <v>8202907.3399999999</v>
      </c>
      <c r="D76" s="24">
        <f>SUM(D77:D81)</f>
        <v>0</v>
      </c>
      <c r="E76" s="24">
        <f>SUM(E77:E81)</f>
        <v>53256.959999999999</v>
      </c>
    </row>
    <row r="77" spans="1:9" x14ac:dyDescent="0.2">
      <c r="A77" s="22">
        <v>1251</v>
      </c>
      <c r="B77" s="20" t="s">
        <v>246</v>
      </c>
      <c r="C77" s="24">
        <v>88940.74</v>
      </c>
      <c r="D77" s="24">
        <v>0</v>
      </c>
      <c r="E77" s="24">
        <v>53256.959999999999</v>
      </c>
    </row>
    <row r="78" spans="1:9" x14ac:dyDescent="0.2">
      <c r="A78" s="22">
        <v>1252</v>
      </c>
      <c r="B78" s="20" t="s">
        <v>247</v>
      </c>
      <c r="C78" s="24">
        <v>0</v>
      </c>
      <c r="D78" s="24">
        <v>0</v>
      </c>
      <c r="E78" s="24">
        <v>0</v>
      </c>
    </row>
    <row r="79" spans="1:9" x14ac:dyDescent="0.2">
      <c r="A79" s="22">
        <v>1253</v>
      </c>
      <c r="B79" s="20" t="s">
        <v>248</v>
      </c>
      <c r="C79" s="24">
        <v>8037688</v>
      </c>
      <c r="D79" s="24">
        <v>0</v>
      </c>
      <c r="E79" s="24">
        <v>0</v>
      </c>
    </row>
    <row r="80" spans="1:9" x14ac:dyDescent="0.2">
      <c r="A80" s="22">
        <v>1254</v>
      </c>
      <c r="B80" s="20" t="s">
        <v>249</v>
      </c>
      <c r="C80" s="24">
        <v>76278.600000000006</v>
      </c>
      <c r="D80" s="24">
        <v>0</v>
      </c>
      <c r="E80" s="24">
        <v>0</v>
      </c>
    </row>
    <row r="81" spans="1:8" x14ac:dyDescent="0.2">
      <c r="A81" s="22">
        <v>1259</v>
      </c>
      <c r="B81" s="20" t="s">
        <v>250</v>
      </c>
      <c r="C81" s="24">
        <v>0</v>
      </c>
      <c r="D81" s="24">
        <v>0</v>
      </c>
      <c r="E81" s="24">
        <v>0</v>
      </c>
    </row>
    <row r="82" spans="1:8" x14ac:dyDescent="0.2">
      <c r="A82" s="22">
        <v>1270</v>
      </c>
      <c r="B82" s="20" t="s">
        <v>251</v>
      </c>
      <c r="C82" s="24">
        <f>SUM(C83:C88)</f>
        <v>718236.08</v>
      </c>
      <c r="D82" s="24">
        <f>SUM(D83:D88)</f>
        <v>0</v>
      </c>
      <c r="E82" s="24">
        <f>SUM(E83:E88)</f>
        <v>0</v>
      </c>
    </row>
    <row r="83" spans="1:8" x14ac:dyDescent="0.2">
      <c r="A83" s="22">
        <v>1271</v>
      </c>
      <c r="B83" s="20" t="s">
        <v>252</v>
      </c>
      <c r="C83" s="24">
        <v>160000</v>
      </c>
      <c r="D83" s="24">
        <v>0</v>
      </c>
      <c r="E83" s="24">
        <v>0</v>
      </c>
    </row>
    <row r="84" spans="1:8" x14ac:dyDescent="0.2">
      <c r="A84" s="22">
        <v>1272</v>
      </c>
      <c r="B84" s="20" t="s">
        <v>253</v>
      </c>
      <c r="C84" s="24">
        <v>0</v>
      </c>
      <c r="D84" s="24">
        <v>0</v>
      </c>
      <c r="E84" s="24">
        <v>0</v>
      </c>
    </row>
    <row r="85" spans="1:8" x14ac:dyDescent="0.2">
      <c r="A85" s="22">
        <v>1273</v>
      </c>
      <c r="B85" s="20" t="s">
        <v>254</v>
      </c>
      <c r="C85" s="24">
        <v>558236.07999999996</v>
      </c>
      <c r="D85" s="24">
        <v>0</v>
      </c>
      <c r="E85" s="24">
        <v>0</v>
      </c>
    </row>
    <row r="86" spans="1:8" x14ac:dyDescent="0.2">
      <c r="A86" s="22">
        <v>1274</v>
      </c>
      <c r="B86" s="20" t="s">
        <v>255</v>
      </c>
      <c r="C86" s="24">
        <v>0</v>
      </c>
      <c r="D86" s="24">
        <v>0</v>
      </c>
      <c r="E86" s="24">
        <v>0</v>
      </c>
    </row>
    <row r="87" spans="1:8" x14ac:dyDescent="0.2">
      <c r="A87" s="22">
        <v>1275</v>
      </c>
      <c r="B87" s="20" t="s">
        <v>256</v>
      </c>
      <c r="C87" s="24">
        <v>0</v>
      </c>
      <c r="D87" s="24">
        <v>0</v>
      </c>
      <c r="E87" s="24">
        <v>0</v>
      </c>
    </row>
    <row r="88" spans="1:8" x14ac:dyDescent="0.2">
      <c r="A88" s="22">
        <v>1279</v>
      </c>
      <c r="B88" s="20" t="s">
        <v>257</v>
      </c>
      <c r="C88" s="24">
        <v>0</v>
      </c>
      <c r="D88" s="24">
        <v>0</v>
      </c>
      <c r="E88" s="24">
        <v>0</v>
      </c>
    </row>
    <row r="90" spans="1:8" x14ac:dyDescent="0.2">
      <c r="A90" s="19" t="s">
        <v>166</v>
      </c>
      <c r="B90" s="19"/>
      <c r="C90" s="19"/>
      <c r="D90" s="19"/>
      <c r="E90" s="19"/>
      <c r="F90" s="19"/>
      <c r="G90" s="19"/>
      <c r="H90" s="19"/>
    </row>
    <row r="91" spans="1:8" x14ac:dyDescent="0.2">
      <c r="A91" s="21" t="s">
        <v>143</v>
      </c>
      <c r="B91" s="21" t="s">
        <v>140</v>
      </c>
      <c r="C91" s="21" t="s">
        <v>141</v>
      </c>
      <c r="D91" s="21" t="s">
        <v>258</v>
      </c>
      <c r="E91" s="21"/>
      <c r="F91" s="21"/>
      <c r="G91" s="21"/>
      <c r="H91" s="21"/>
    </row>
    <row r="92" spans="1:8" x14ac:dyDescent="0.2">
      <c r="A92" s="22">
        <v>1160</v>
      </c>
      <c r="B92" s="20" t="s">
        <v>259</v>
      </c>
      <c r="C92" s="24">
        <f>SUM(C93:C94)</f>
        <v>0</v>
      </c>
    </row>
    <row r="93" spans="1:8" x14ac:dyDescent="0.2">
      <c r="A93" s="22">
        <v>1161</v>
      </c>
      <c r="B93" s="20" t="s">
        <v>260</v>
      </c>
      <c r="C93" s="24">
        <v>0</v>
      </c>
    </row>
    <row r="94" spans="1:8" x14ac:dyDescent="0.2">
      <c r="A94" s="22">
        <v>1162</v>
      </c>
      <c r="B94" s="20" t="s">
        <v>261</v>
      </c>
      <c r="C94" s="24">
        <v>0</v>
      </c>
    </row>
    <row r="96" spans="1:8" x14ac:dyDescent="0.2">
      <c r="A96" s="19" t="s">
        <v>575</v>
      </c>
      <c r="B96" s="19"/>
      <c r="C96" s="19"/>
      <c r="D96" s="19"/>
      <c r="E96" s="19"/>
      <c r="F96" s="19"/>
      <c r="G96" s="19"/>
      <c r="H96" s="19"/>
    </row>
    <row r="97" spans="1:8" x14ac:dyDescent="0.2">
      <c r="A97" s="21" t="s">
        <v>143</v>
      </c>
      <c r="B97" s="21" t="s">
        <v>140</v>
      </c>
      <c r="C97" s="21" t="s">
        <v>141</v>
      </c>
      <c r="D97" s="21" t="s">
        <v>204</v>
      </c>
      <c r="E97" s="21"/>
      <c r="F97" s="21"/>
      <c r="G97" s="21"/>
      <c r="H97" s="21"/>
    </row>
    <row r="98" spans="1:8" x14ac:dyDescent="0.2">
      <c r="A98" s="22">
        <v>1190</v>
      </c>
      <c r="B98" s="20" t="s">
        <v>583</v>
      </c>
      <c r="C98" s="24">
        <f>SUM(C99:C102)</f>
        <v>0</v>
      </c>
    </row>
    <row r="99" spans="1:8" x14ac:dyDescent="0.2">
      <c r="A99" s="22">
        <v>1191</v>
      </c>
      <c r="B99" s="20" t="s">
        <v>576</v>
      </c>
      <c r="C99" s="24">
        <v>0</v>
      </c>
    </row>
    <row r="100" spans="1:8" x14ac:dyDescent="0.2">
      <c r="A100" s="22">
        <v>1192</v>
      </c>
      <c r="B100" s="20" t="s">
        <v>577</v>
      </c>
      <c r="C100" s="24">
        <v>0</v>
      </c>
    </row>
    <row r="101" spans="1:8" x14ac:dyDescent="0.2">
      <c r="A101" s="22">
        <v>1193</v>
      </c>
      <c r="B101" s="20" t="s">
        <v>578</v>
      </c>
      <c r="C101" s="24">
        <v>0</v>
      </c>
    </row>
    <row r="102" spans="1:8" x14ac:dyDescent="0.2">
      <c r="A102" s="22">
        <v>1194</v>
      </c>
      <c r="B102" s="20" t="s">
        <v>579</v>
      </c>
      <c r="C102" s="24">
        <v>0</v>
      </c>
    </row>
    <row r="103" spans="1:8" x14ac:dyDescent="0.2">
      <c r="A103" s="19" t="s">
        <v>623</v>
      </c>
      <c r="C103" s="24"/>
    </row>
    <row r="104" spans="1:8" x14ac:dyDescent="0.2">
      <c r="A104" s="21" t="s">
        <v>143</v>
      </c>
      <c r="B104" s="21" t="s">
        <v>140</v>
      </c>
      <c r="C104" s="21" t="s">
        <v>141</v>
      </c>
      <c r="D104" s="21" t="s">
        <v>204</v>
      </c>
      <c r="E104" s="21"/>
      <c r="F104" s="21"/>
      <c r="G104" s="21"/>
      <c r="H104" s="21"/>
    </row>
    <row r="105" spans="1:8" x14ac:dyDescent="0.2">
      <c r="A105" s="22">
        <v>1290</v>
      </c>
      <c r="B105" s="20" t="s">
        <v>262</v>
      </c>
      <c r="C105" s="24">
        <f>SUM(C106:C108)</f>
        <v>0</v>
      </c>
    </row>
    <row r="106" spans="1:8" x14ac:dyDescent="0.2">
      <c r="A106" s="22">
        <v>1291</v>
      </c>
      <c r="B106" s="20" t="s">
        <v>263</v>
      </c>
      <c r="C106" s="24">
        <v>0</v>
      </c>
    </row>
    <row r="107" spans="1:8" x14ac:dyDescent="0.2">
      <c r="A107" s="22">
        <v>1292</v>
      </c>
      <c r="B107" s="20" t="s">
        <v>264</v>
      </c>
      <c r="C107" s="24">
        <v>0</v>
      </c>
    </row>
    <row r="108" spans="1:8" x14ac:dyDescent="0.2">
      <c r="A108" s="22">
        <v>1293</v>
      </c>
      <c r="B108" s="20" t="s">
        <v>265</v>
      </c>
      <c r="C108" s="24">
        <v>0</v>
      </c>
    </row>
    <row r="110" spans="1:8" x14ac:dyDescent="0.2">
      <c r="A110" s="19" t="s">
        <v>168</v>
      </c>
      <c r="B110" s="19"/>
      <c r="C110" s="19"/>
      <c r="D110" s="19"/>
      <c r="E110" s="19"/>
      <c r="F110" s="19"/>
      <c r="G110" s="19"/>
      <c r="H110" s="19"/>
    </row>
    <row r="111" spans="1:8" x14ac:dyDescent="0.2">
      <c r="A111" s="21" t="s">
        <v>143</v>
      </c>
      <c r="B111" s="21" t="s">
        <v>140</v>
      </c>
      <c r="C111" s="21" t="s">
        <v>141</v>
      </c>
      <c r="D111" s="21" t="s">
        <v>200</v>
      </c>
      <c r="E111" s="21" t="s">
        <v>201</v>
      </c>
      <c r="F111" s="21" t="s">
        <v>202</v>
      </c>
      <c r="G111" s="21" t="s">
        <v>266</v>
      </c>
      <c r="H111" s="21" t="s">
        <v>267</v>
      </c>
    </row>
    <row r="112" spans="1:8" x14ac:dyDescent="0.2">
      <c r="A112" s="22">
        <v>2110</v>
      </c>
      <c r="B112" s="20" t="s">
        <v>268</v>
      </c>
      <c r="C112" s="24">
        <f>SUM(C113:C121)</f>
        <v>2142994.33</v>
      </c>
      <c r="D112" s="24">
        <f>SUM(D113:D121)</f>
        <v>2142994.33</v>
      </c>
      <c r="E112" s="24">
        <f>SUM(E113:E121)</f>
        <v>0</v>
      </c>
      <c r="F112" s="24">
        <f>SUM(F113:F121)</f>
        <v>0</v>
      </c>
      <c r="G112" s="24">
        <f>SUM(G113:G121)</f>
        <v>0</v>
      </c>
    </row>
    <row r="113" spans="1:8" x14ac:dyDescent="0.2">
      <c r="A113" s="22">
        <v>2111</v>
      </c>
      <c r="B113" s="20" t="s">
        <v>269</v>
      </c>
      <c r="C113" s="24">
        <v>482121.14</v>
      </c>
      <c r="D113" s="24">
        <f>C113</f>
        <v>482121.14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2112</v>
      </c>
      <c r="B114" s="20" t="s">
        <v>270</v>
      </c>
      <c r="C114" s="24">
        <v>325974.01</v>
      </c>
      <c r="D114" s="24">
        <f t="shared" ref="D114:D121" si="1">C114</f>
        <v>325974.01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2113</v>
      </c>
      <c r="B115" s="20" t="s">
        <v>271</v>
      </c>
      <c r="C115" s="24">
        <v>344640.08</v>
      </c>
      <c r="D115" s="24">
        <f t="shared" si="1"/>
        <v>344640.08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2114</v>
      </c>
      <c r="B116" s="20" t="s">
        <v>272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2115</v>
      </c>
      <c r="B117" s="20" t="s">
        <v>273</v>
      </c>
      <c r="C117" s="24">
        <v>0</v>
      </c>
      <c r="D117" s="24">
        <f t="shared" si="1"/>
        <v>0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2116</v>
      </c>
      <c r="B118" s="20" t="s">
        <v>274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2117</v>
      </c>
      <c r="B119" s="20" t="s">
        <v>275</v>
      </c>
      <c r="C119" s="24">
        <v>806132.6</v>
      </c>
      <c r="D119" s="24">
        <f t="shared" si="1"/>
        <v>806132.6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2118</v>
      </c>
      <c r="B120" s="20" t="s">
        <v>276</v>
      </c>
      <c r="C120" s="24">
        <v>0</v>
      </c>
      <c r="D120" s="24">
        <f t="shared" si="1"/>
        <v>0</v>
      </c>
      <c r="E120" s="24">
        <v>0</v>
      </c>
      <c r="F120" s="24">
        <v>0</v>
      </c>
      <c r="G120" s="24">
        <v>0</v>
      </c>
    </row>
    <row r="121" spans="1:8" x14ac:dyDescent="0.2">
      <c r="A121" s="22">
        <v>2119</v>
      </c>
      <c r="B121" s="20" t="s">
        <v>277</v>
      </c>
      <c r="C121" s="24">
        <v>184126.5</v>
      </c>
      <c r="D121" s="24">
        <f t="shared" si="1"/>
        <v>184126.5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2120</v>
      </c>
      <c r="B122" s="20" t="s">
        <v>278</v>
      </c>
      <c r="C122" s="24">
        <f>SUM(C123:C125)</f>
        <v>0</v>
      </c>
      <c r="D122" s="24">
        <f t="shared" ref="D122:G122" si="2">SUM(D123:D125)</f>
        <v>0</v>
      </c>
      <c r="E122" s="24">
        <f t="shared" si="2"/>
        <v>0</v>
      </c>
      <c r="F122" s="24">
        <f t="shared" si="2"/>
        <v>0</v>
      </c>
      <c r="G122" s="24">
        <f t="shared" si="2"/>
        <v>0</v>
      </c>
    </row>
    <row r="123" spans="1:8" x14ac:dyDescent="0.2">
      <c r="A123" s="22">
        <v>2121</v>
      </c>
      <c r="B123" s="20" t="s">
        <v>279</v>
      </c>
      <c r="C123" s="24">
        <v>0</v>
      </c>
      <c r="D123" s="24">
        <f>C123</f>
        <v>0</v>
      </c>
      <c r="E123" s="24">
        <v>0</v>
      </c>
      <c r="F123" s="24">
        <v>0</v>
      </c>
      <c r="G123" s="24">
        <v>0</v>
      </c>
    </row>
    <row r="124" spans="1:8" x14ac:dyDescent="0.2">
      <c r="A124" s="22">
        <v>2122</v>
      </c>
      <c r="B124" s="20" t="s">
        <v>280</v>
      </c>
      <c r="C124" s="24">
        <v>0</v>
      </c>
      <c r="D124" s="24">
        <f t="shared" ref="D124:D125" si="3">C124</f>
        <v>0</v>
      </c>
      <c r="E124" s="24">
        <v>0</v>
      </c>
      <c r="F124" s="24">
        <v>0</v>
      </c>
      <c r="G124" s="24">
        <v>0</v>
      </c>
    </row>
    <row r="125" spans="1:8" x14ac:dyDescent="0.2">
      <c r="A125" s="22">
        <v>2129</v>
      </c>
      <c r="B125" s="20" t="s">
        <v>281</v>
      </c>
      <c r="C125" s="24">
        <v>0</v>
      </c>
      <c r="D125" s="24">
        <f t="shared" si="3"/>
        <v>0</v>
      </c>
      <c r="E125" s="24">
        <v>0</v>
      </c>
      <c r="F125" s="24">
        <v>0</v>
      </c>
      <c r="G125" s="24">
        <v>0</v>
      </c>
    </row>
    <row r="127" spans="1:8" x14ac:dyDescent="0.2">
      <c r="A127" s="19" t="s">
        <v>169</v>
      </c>
      <c r="B127" s="19"/>
      <c r="C127" s="19"/>
      <c r="D127" s="19"/>
      <c r="E127" s="19"/>
      <c r="F127" s="19"/>
      <c r="G127" s="19"/>
      <c r="H127" s="19"/>
    </row>
    <row r="128" spans="1:8" x14ac:dyDescent="0.2">
      <c r="A128" s="21" t="s">
        <v>143</v>
      </c>
      <c r="B128" s="21" t="s">
        <v>140</v>
      </c>
      <c r="C128" s="21" t="s">
        <v>141</v>
      </c>
      <c r="D128" s="21" t="s">
        <v>144</v>
      </c>
      <c r="E128" s="21" t="s">
        <v>204</v>
      </c>
      <c r="F128" s="21"/>
      <c r="G128" s="21"/>
      <c r="H128" s="21"/>
    </row>
    <row r="129" spans="1:8" x14ac:dyDescent="0.2">
      <c r="A129" s="22">
        <v>2160</v>
      </c>
      <c r="B129" s="20" t="s">
        <v>282</v>
      </c>
      <c r="C129" s="24">
        <f>SUM(C130:C135)</f>
        <v>0</v>
      </c>
    </row>
    <row r="130" spans="1:8" x14ac:dyDescent="0.2">
      <c r="A130" s="22">
        <v>2161</v>
      </c>
      <c r="B130" s="20" t="s">
        <v>283</v>
      </c>
      <c r="C130" s="24">
        <v>0</v>
      </c>
    </row>
    <row r="131" spans="1:8" x14ac:dyDescent="0.2">
      <c r="A131" s="22">
        <v>2162</v>
      </c>
      <c r="B131" s="20" t="s">
        <v>284</v>
      </c>
      <c r="C131" s="24">
        <v>0</v>
      </c>
    </row>
    <row r="132" spans="1:8" x14ac:dyDescent="0.2">
      <c r="A132" s="22">
        <v>2163</v>
      </c>
      <c r="B132" s="20" t="s">
        <v>285</v>
      </c>
      <c r="C132" s="24">
        <v>0</v>
      </c>
    </row>
    <row r="133" spans="1:8" x14ac:dyDescent="0.2">
      <c r="A133" s="22">
        <v>2164</v>
      </c>
      <c r="B133" s="20" t="s">
        <v>286</v>
      </c>
      <c r="C133" s="24">
        <v>0</v>
      </c>
    </row>
    <row r="134" spans="1:8" x14ac:dyDescent="0.2">
      <c r="A134" s="22">
        <v>2165</v>
      </c>
      <c r="B134" s="20" t="s">
        <v>287</v>
      </c>
      <c r="C134" s="24">
        <v>0</v>
      </c>
    </row>
    <row r="135" spans="1:8" x14ac:dyDescent="0.2">
      <c r="A135" s="22">
        <v>2166</v>
      </c>
      <c r="B135" s="20" t="s">
        <v>288</v>
      </c>
      <c r="C135" s="24">
        <v>0</v>
      </c>
    </row>
    <row r="136" spans="1:8" x14ac:dyDescent="0.2">
      <c r="A136" s="22">
        <v>2250</v>
      </c>
      <c r="B136" s="20" t="s">
        <v>289</v>
      </c>
      <c r="C136" s="24">
        <f>SUM(C137:C142)</f>
        <v>0</v>
      </c>
    </row>
    <row r="137" spans="1:8" x14ac:dyDescent="0.2">
      <c r="A137" s="22">
        <v>2251</v>
      </c>
      <c r="B137" s="20" t="s">
        <v>290</v>
      </c>
      <c r="C137" s="24">
        <v>0</v>
      </c>
    </row>
    <row r="138" spans="1:8" x14ac:dyDescent="0.2">
      <c r="A138" s="22">
        <v>2252</v>
      </c>
      <c r="B138" s="20" t="s">
        <v>291</v>
      </c>
      <c r="C138" s="24">
        <v>0</v>
      </c>
    </row>
    <row r="139" spans="1:8" x14ac:dyDescent="0.2">
      <c r="A139" s="22">
        <v>2253</v>
      </c>
      <c r="B139" s="20" t="s">
        <v>292</v>
      </c>
      <c r="C139" s="24">
        <v>0</v>
      </c>
    </row>
    <row r="140" spans="1:8" x14ac:dyDescent="0.2">
      <c r="A140" s="22">
        <v>2254</v>
      </c>
      <c r="B140" s="20" t="s">
        <v>293</v>
      </c>
      <c r="C140" s="24">
        <v>0</v>
      </c>
    </row>
    <row r="141" spans="1:8" x14ac:dyDescent="0.2">
      <c r="A141" s="22">
        <v>2255</v>
      </c>
      <c r="B141" s="20" t="s">
        <v>294</v>
      </c>
      <c r="C141" s="24">
        <v>0</v>
      </c>
    </row>
    <row r="142" spans="1:8" x14ac:dyDescent="0.2">
      <c r="A142" s="22">
        <v>2256</v>
      </c>
      <c r="B142" s="20" t="s">
        <v>295</v>
      </c>
      <c r="C142" s="24">
        <v>0</v>
      </c>
    </row>
    <row r="144" spans="1:8" x14ac:dyDescent="0.2">
      <c r="A144" s="19" t="s">
        <v>170</v>
      </c>
      <c r="B144" s="19"/>
      <c r="C144" s="19"/>
      <c r="D144" s="19"/>
      <c r="E144" s="19"/>
      <c r="F144" s="19"/>
      <c r="G144" s="19"/>
      <c r="H144" s="19"/>
    </row>
    <row r="145" spans="1:8" x14ac:dyDescent="0.2">
      <c r="A145" s="23" t="s">
        <v>143</v>
      </c>
      <c r="B145" s="23" t="s">
        <v>140</v>
      </c>
      <c r="C145" s="23" t="s">
        <v>141</v>
      </c>
      <c r="D145" s="23" t="s">
        <v>144</v>
      </c>
      <c r="E145" s="23" t="s">
        <v>204</v>
      </c>
      <c r="F145" s="23"/>
      <c r="G145" s="23"/>
      <c r="H145" s="23"/>
    </row>
    <row r="146" spans="1:8" x14ac:dyDescent="0.2">
      <c r="A146" s="22">
        <v>2159</v>
      </c>
      <c r="B146" s="20" t="s">
        <v>296</v>
      </c>
      <c r="C146" s="24">
        <v>0</v>
      </c>
    </row>
    <row r="147" spans="1:8" x14ac:dyDescent="0.2">
      <c r="A147" s="22">
        <v>2199</v>
      </c>
      <c r="B147" s="20" t="s">
        <v>297</v>
      </c>
      <c r="C147" s="24">
        <v>0</v>
      </c>
    </row>
    <row r="148" spans="1:8" x14ac:dyDescent="0.2">
      <c r="A148" s="22">
        <v>2240</v>
      </c>
      <c r="B148" s="20" t="s">
        <v>298</v>
      </c>
      <c r="C148" s="24">
        <f>SUM(C149:C151)</f>
        <v>0</v>
      </c>
    </row>
    <row r="149" spans="1:8" x14ac:dyDescent="0.2">
      <c r="A149" s="22">
        <v>2241</v>
      </c>
      <c r="B149" s="20" t="s">
        <v>299</v>
      </c>
      <c r="C149" s="24">
        <v>0</v>
      </c>
    </row>
    <row r="150" spans="1:8" x14ac:dyDescent="0.2">
      <c r="A150" s="22">
        <v>2242</v>
      </c>
      <c r="B150" s="20" t="s">
        <v>300</v>
      </c>
      <c r="C150" s="24">
        <v>0</v>
      </c>
    </row>
    <row r="151" spans="1:8" x14ac:dyDescent="0.2">
      <c r="A151" s="22">
        <v>2249</v>
      </c>
      <c r="B151" s="20" t="s">
        <v>301</v>
      </c>
      <c r="C151" s="24">
        <v>0</v>
      </c>
    </row>
    <row r="153" spans="1:8" x14ac:dyDescent="0.2">
      <c r="B153" s="20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187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146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584</v>
      </c>
    </row>
    <row r="10" spans="1:2" ht="15" customHeight="1" x14ac:dyDescent="0.2">
      <c r="A10" s="103"/>
      <c r="B10" s="102" t="s">
        <v>585</v>
      </c>
    </row>
    <row r="11" spans="1:2" ht="15" customHeight="1" x14ac:dyDescent="0.2">
      <c r="A11" s="103"/>
      <c r="B11" s="102" t="s">
        <v>124</v>
      </c>
    </row>
    <row r="12" spans="1:2" ht="15" customHeight="1" x14ac:dyDescent="0.2">
      <c r="A12" s="103"/>
      <c r="B12" s="102" t="s">
        <v>123</v>
      </c>
    </row>
    <row r="13" spans="1:2" ht="15" customHeight="1" x14ac:dyDescent="0.2">
      <c r="A13" s="103"/>
      <c r="B13" s="102" t="s">
        <v>125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134</v>
      </c>
    </row>
    <row r="20" spans="1:2" x14ac:dyDescent="0.2">
      <c r="A20" s="103"/>
    </row>
    <row r="21" spans="1:2" ht="15" customHeight="1" x14ac:dyDescent="0.2">
      <c r="A21" s="101" t="s">
        <v>130</v>
      </c>
      <c r="B21" s="1" t="s">
        <v>185</v>
      </c>
    </row>
    <row r="22" spans="1:2" ht="15" customHeight="1" x14ac:dyDescent="0.2">
      <c r="A22" s="103"/>
      <c r="B22" s="107" t="s">
        <v>186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126</v>
      </c>
    </row>
    <row r="26" spans="1:2" ht="15" customHeight="1" x14ac:dyDescent="0.2">
      <c r="A26" s="103"/>
      <c r="B26" s="106" t="s">
        <v>127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133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128</v>
      </c>
    </row>
    <row r="37" spans="1:2" ht="15" customHeight="1" x14ac:dyDescent="0.2">
      <c r="A37" s="103"/>
      <c r="B37" s="102" t="s">
        <v>135</v>
      </c>
    </row>
    <row r="38" spans="1:2" ht="15" customHeight="1" x14ac:dyDescent="0.2">
      <c r="A38" s="103"/>
      <c r="B38" s="109" t="s">
        <v>188</v>
      </c>
    </row>
    <row r="39" spans="1:2" ht="15" customHeight="1" x14ac:dyDescent="0.2">
      <c r="A39" s="103"/>
      <c r="B39" s="102" t="s">
        <v>189</v>
      </c>
    </row>
    <row r="40" spans="1:2" ht="15" customHeight="1" x14ac:dyDescent="0.2">
      <c r="A40" s="103"/>
      <c r="B40" s="102" t="s">
        <v>131</v>
      </c>
    </row>
    <row r="41" spans="1:2" ht="15" customHeight="1" x14ac:dyDescent="0.2">
      <c r="A41" s="103"/>
      <c r="B41" s="102" t="s">
        <v>132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136</v>
      </c>
    </row>
    <row r="44" spans="1:2" ht="15" customHeight="1" x14ac:dyDescent="0.2">
      <c r="A44" s="103"/>
      <c r="B44" s="102" t="s">
        <v>139</v>
      </c>
    </row>
    <row r="45" spans="1:2" ht="15" customHeight="1" x14ac:dyDescent="0.2">
      <c r="A45" s="103"/>
      <c r="B45" s="109" t="s">
        <v>190</v>
      </c>
    </row>
    <row r="46" spans="1:2" ht="15" customHeight="1" x14ac:dyDescent="0.2">
      <c r="A46" s="103"/>
      <c r="B46" s="102" t="s">
        <v>191</v>
      </c>
    </row>
    <row r="47" spans="1:2" ht="15" customHeight="1" x14ac:dyDescent="0.2">
      <c r="A47" s="103"/>
      <c r="B47" s="102" t="s">
        <v>138</v>
      </c>
    </row>
    <row r="48" spans="1:2" ht="15" customHeight="1" x14ac:dyDescent="0.2">
      <c r="A48" s="103"/>
      <c r="B48" s="102" t="s">
        <v>137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167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8"/>
  <sheetViews>
    <sheetView topLeftCell="A97" zoomScaleNormal="100" workbookViewId="0">
      <selection activeCell="C117" sqref="C117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72" t="s">
        <v>659</v>
      </c>
      <c r="B1" s="172"/>
      <c r="C1" s="172"/>
      <c r="D1" s="14" t="s">
        <v>602</v>
      </c>
      <c r="E1" s="25">
        <v>2023</v>
      </c>
    </row>
    <row r="2" spans="1:5" s="16" customFormat="1" ht="18.95" customHeight="1" x14ac:dyDescent="0.25">
      <c r="A2" s="172" t="s">
        <v>607</v>
      </c>
      <c r="B2" s="172"/>
      <c r="C2" s="172"/>
      <c r="D2" s="14" t="s">
        <v>603</v>
      </c>
      <c r="E2" s="25" t="s">
        <v>605</v>
      </c>
    </row>
    <row r="3" spans="1:5" s="16" customFormat="1" ht="18.95" customHeight="1" x14ac:dyDescent="0.25">
      <c r="A3" s="172" t="s">
        <v>660</v>
      </c>
      <c r="B3" s="172"/>
      <c r="C3" s="172"/>
      <c r="D3" s="14" t="s">
        <v>604</v>
      </c>
      <c r="E3" s="25">
        <v>2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96" t="s">
        <v>564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43997614.840000004</v>
      </c>
      <c r="D8" s="92"/>
      <c r="E8" s="49"/>
    </row>
    <row r="9" spans="1:5" x14ac:dyDescent="0.2">
      <c r="A9" s="50">
        <v>4110</v>
      </c>
      <c r="B9" s="51" t="s">
        <v>304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306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311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489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491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320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322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323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492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493</v>
      </c>
      <c r="C34" s="55">
        <f>SUM(C35:C36)</f>
        <v>298758.63</v>
      </c>
      <c r="D34" s="92"/>
      <c r="E34" s="49"/>
    </row>
    <row r="35" spans="1:5" x14ac:dyDescent="0.2">
      <c r="A35" s="50">
        <v>4151</v>
      </c>
      <c r="B35" s="51" t="s">
        <v>493</v>
      </c>
      <c r="C35" s="55">
        <v>298758.63</v>
      </c>
      <c r="D35" s="92"/>
      <c r="E35" s="49"/>
    </row>
    <row r="36" spans="1:5" ht="22.5" x14ac:dyDescent="0.2">
      <c r="A36" s="50">
        <v>4154</v>
      </c>
      <c r="B36" s="52" t="s">
        <v>494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495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326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327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328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496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331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597</v>
      </c>
      <c r="C46" s="55">
        <f>SUM(C47:C54)</f>
        <v>43698856.210000001</v>
      </c>
      <c r="D46" s="92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499</v>
      </c>
      <c r="C49" s="55">
        <v>43698856.210000001</v>
      </c>
      <c r="D49" s="92"/>
      <c r="E49" s="49"/>
    </row>
    <row r="50" spans="1:5" ht="22.5" x14ac:dyDescent="0.2">
      <c r="A50" s="50">
        <v>4174</v>
      </c>
      <c r="B50" s="52" t="s">
        <v>500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501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502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503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504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563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3.75" x14ac:dyDescent="0.2">
      <c r="A58" s="50">
        <v>4200</v>
      </c>
      <c r="B58" s="52" t="s">
        <v>505</v>
      </c>
      <c r="C58" s="55">
        <f>+C59+C65</f>
        <v>75374</v>
      </c>
      <c r="D58" s="92"/>
      <c r="E58" s="49"/>
    </row>
    <row r="59" spans="1:5" ht="22.5" x14ac:dyDescent="0.2">
      <c r="A59" s="50">
        <v>4210</v>
      </c>
      <c r="B59" s="52" t="s">
        <v>506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332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333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334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507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335</v>
      </c>
      <c r="C65" s="55">
        <f>SUM(C66:C69)</f>
        <v>75374</v>
      </c>
      <c r="D65" s="92"/>
      <c r="E65" s="49"/>
    </row>
    <row r="66" spans="1:5" x14ac:dyDescent="0.2">
      <c r="A66" s="50">
        <v>4221</v>
      </c>
      <c r="B66" s="51" t="s">
        <v>336</v>
      </c>
      <c r="C66" s="55">
        <v>75374</v>
      </c>
      <c r="D66" s="92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571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90332.09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90332.09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90332.09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565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34564001.390000001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34558410.390000001</v>
      </c>
      <c r="D99" s="57">
        <f>C99/$C$98</f>
        <v>0.99983824210811378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15241535.619999999</v>
      </c>
      <c r="D100" s="57">
        <f t="shared" ref="D100:D163" si="0">C100/$C$98</f>
        <v>0.44096560025048648</v>
      </c>
      <c r="E100" s="56"/>
    </row>
    <row r="101" spans="1:5" x14ac:dyDescent="0.2">
      <c r="A101" s="54">
        <v>5111</v>
      </c>
      <c r="B101" s="51" t="s">
        <v>360</v>
      </c>
      <c r="C101" s="55">
        <v>8972410.4700000007</v>
      </c>
      <c r="D101" s="57">
        <f t="shared" si="0"/>
        <v>0.25958830312383574</v>
      </c>
      <c r="E101" s="56"/>
    </row>
    <row r="102" spans="1:5" x14ac:dyDescent="0.2">
      <c r="A102" s="54">
        <v>5112</v>
      </c>
      <c r="B102" s="51" t="s">
        <v>361</v>
      </c>
      <c r="C102" s="55">
        <v>376917</v>
      </c>
      <c r="D102" s="57">
        <f t="shared" si="0"/>
        <v>1.0904900614575516E-2</v>
      </c>
      <c r="E102" s="56"/>
    </row>
    <row r="103" spans="1:5" x14ac:dyDescent="0.2">
      <c r="A103" s="54">
        <v>5113</v>
      </c>
      <c r="B103" s="51" t="s">
        <v>362</v>
      </c>
      <c r="C103" s="55">
        <v>778177.02</v>
      </c>
      <c r="D103" s="57">
        <f t="shared" si="0"/>
        <v>2.2514089477647714E-2</v>
      </c>
      <c r="E103" s="56"/>
    </row>
    <row r="104" spans="1:5" x14ac:dyDescent="0.2">
      <c r="A104" s="54">
        <v>5114</v>
      </c>
      <c r="B104" s="51" t="s">
        <v>363</v>
      </c>
      <c r="C104" s="55">
        <v>2459521.0299999998</v>
      </c>
      <c r="D104" s="57">
        <f t="shared" si="0"/>
        <v>7.1158457675319517E-2</v>
      </c>
      <c r="E104" s="56"/>
    </row>
    <row r="105" spans="1:5" x14ac:dyDescent="0.2">
      <c r="A105" s="54">
        <v>5115</v>
      </c>
      <c r="B105" s="51" t="s">
        <v>364</v>
      </c>
      <c r="C105" s="55">
        <v>2654510.1</v>
      </c>
      <c r="D105" s="57">
        <f t="shared" si="0"/>
        <v>7.6799849359108011E-2</v>
      </c>
      <c r="E105" s="56"/>
    </row>
    <row r="106" spans="1: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6144338.5499999998</v>
      </c>
      <c r="D107" s="57">
        <f t="shared" si="0"/>
        <v>0.17776699175164568</v>
      </c>
      <c r="E107" s="56"/>
    </row>
    <row r="108" spans="1:5" x14ac:dyDescent="0.2">
      <c r="A108" s="54">
        <v>5121</v>
      </c>
      <c r="B108" s="51" t="s">
        <v>367</v>
      </c>
      <c r="C108" s="55">
        <v>372845.1</v>
      </c>
      <c r="D108" s="57">
        <f t="shared" si="0"/>
        <v>1.0787093073890192E-2</v>
      </c>
      <c r="E108" s="56"/>
    </row>
    <row r="109" spans="1:5" x14ac:dyDescent="0.2">
      <c r="A109" s="54">
        <v>5122</v>
      </c>
      <c r="B109" s="51" t="s">
        <v>368</v>
      </c>
      <c r="C109" s="55">
        <v>103155.25</v>
      </c>
      <c r="D109" s="57">
        <f t="shared" si="0"/>
        <v>2.9844707166874697E-3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4036957.43</v>
      </c>
      <c r="D111" s="57">
        <f t="shared" si="0"/>
        <v>0.11679658800060012</v>
      </c>
      <c r="E111" s="56"/>
    </row>
    <row r="112" spans="1:5" x14ac:dyDescent="0.2">
      <c r="A112" s="54">
        <v>5125</v>
      </c>
      <c r="B112" s="51" t="s">
        <v>371</v>
      </c>
      <c r="C112" s="55">
        <v>468783.48</v>
      </c>
      <c r="D112" s="57">
        <f t="shared" si="0"/>
        <v>1.3562766495421668E-2</v>
      </c>
      <c r="E112" s="56"/>
    </row>
    <row r="113" spans="1:5" x14ac:dyDescent="0.2">
      <c r="A113" s="54">
        <v>5126</v>
      </c>
      <c r="B113" s="51" t="s">
        <v>372</v>
      </c>
      <c r="C113" s="55">
        <v>659215.76</v>
      </c>
      <c r="D113" s="57">
        <f t="shared" si="0"/>
        <v>1.9072321880843436E-2</v>
      </c>
      <c r="E113" s="56"/>
    </row>
    <row r="114" spans="1:5" x14ac:dyDescent="0.2">
      <c r="A114" s="54">
        <v>5127</v>
      </c>
      <c r="B114" s="51" t="s">
        <v>373</v>
      </c>
      <c r="C114" s="55">
        <v>432659.49</v>
      </c>
      <c r="D114" s="57">
        <f t="shared" si="0"/>
        <v>1.2517633161685277E-2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70722.039999999994</v>
      </c>
      <c r="D116" s="57">
        <f t="shared" si="0"/>
        <v>2.0461184225175149E-3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13172536.219999999</v>
      </c>
      <c r="D117" s="57">
        <f t="shared" si="0"/>
        <v>0.38110565010598152</v>
      </c>
      <c r="E117" s="56"/>
    </row>
    <row r="118" spans="1:5" x14ac:dyDescent="0.2">
      <c r="A118" s="54">
        <v>5131</v>
      </c>
      <c r="B118" s="51" t="s">
        <v>377</v>
      </c>
      <c r="C118" s="55">
        <v>6235688.9100000001</v>
      </c>
      <c r="D118" s="57">
        <f t="shared" si="0"/>
        <v>0.18040992533358996</v>
      </c>
      <c r="E118" s="56"/>
    </row>
    <row r="119" spans="1:5" x14ac:dyDescent="0.2">
      <c r="A119" s="54">
        <v>5132</v>
      </c>
      <c r="B119" s="51" t="s">
        <v>378</v>
      </c>
      <c r="C119" s="55">
        <v>0</v>
      </c>
      <c r="D119" s="57">
        <f t="shared" si="0"/>
        <v>0</v>
      </c>
      <c r="E119" s="56"/>
    </row>
    <row r="120" spans="1:5" x14ac:dyDescent="0.2">
      <c r="A120" s="54">
        <v>5133</v>
      </c>
      <c r="B120" s="51" t="s">
        <v>379</v>
      </c>
      <c r="C120" s="55">
        <v>3201399.95</v>
      </c>
      <c r="D120" s="57">
        <f t="shared" si="0"/>
        <v>9.2622376497364212E-2</v>
      </c>
      <c r="E120" s="56"/>
    </row>
    <row r="121" spans="1:5" x14ac:dyDescent="0.2">
      <c r="A121" s="54">
        <v>5134</v>
      </c>
      <c r="B121" s="51" t="s">
        <v>380</v>
      </c>
      <c r="C121" s="55">
        <v>321007.96000000002</v>
      </c>
      <c r="D121" s="57">
        <f t="shared" si="0"/>
        <v>9.2873494702749755E-3</v>
      </c>
      <c r="E121" s="56"/>
    </row>
    <row r="122" spans="1:5" x14ac:dyDescent="0.2">
      <c r="A122" s="54">
        <v>5135</v>
      </c>
      <c r="B122" s="51" t="s">
        <v>381</v>
      </c>
      <c r="C122" s="55">
        <v>1692966.69</v>
      </c>
      <c r="D122" s="57">
        <f t="shared" si="0"/>
        <v>4.8980633662681378E-2</v>
      </c>
      <c r="E122" s="56"/>
    </row>
    <row r="123" spans="1:5" x14ac:dyDescent="0.2">
      <c r="A123" s="54">
        <v>5136</v>
      </c>
      <c r="B123" s="51" t="s">
        <v>382</v>
      </c>
      <c r="C123" s="55">
        <v>416130.74</v>
      </c>
      <c r="D123" s="57">
        <f t="shared" si="0"/>
        <v>1.2039426086830162E-2</v>
      </c>
      <c r="E123" s="56"/>
    </row>
    <row r="124" spans="1:5" x14ac:dyDescent="0.2">
      <c r="A124" s="54">
        <v>5137</v>
      </c>
      <c r="B124" s="51" t="s">
        <v>383</v>
      </c>
      <c r="C124" s="55">
        <v>5064.01</v>
      </c>
      <c r="D124" s="57">
        <f t="shared" si="0"/>
        <v>1.4651110393327062E-4</v>
      </c>
      <c r="E124" s="56"/>
    </row>
    <row r="125" spans="1:5" x14ac:dyDescent="0.2">
      <c r="A125" s="54">
        <v>5138</v>
      </c>
      <c r="B125" s="51" t="s">
        <v>384</v>
      </c>
      <c r="C125" s="55">
        <v>87508.59</v>
      </c>
      <c r="D125" s="57">
        <f t="shared" si="0"/>
        <v>2.5317841245463507E-3</v>
      </c>
      <c r="E125" s="56"/>
    </row>
    <row r="126" spans="1:5" x14ac:dyDescent="0.2">
      <c r="A126" s="54">
        <v>5139</v>
      </c>
      <c r="B126" s="51" t="s">
        <v>385</v>
      </c>
      <c r="C126" s="55">
        <v>1212769.3700000001</v>
      </c>
      <c r="D126" s="57">
        <f t="shared" si="0"/>
        <v>3.5087643826761231E-2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395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396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397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399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400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5591</v>
      </c>
      <c r="D185" s="57">
        <f t="shared" si="1"/>
        <v>1.6175789188625536E-4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5591</v>
      </c>
      <c r="D186" s="57">
        <f t="shared" si="1"/>
        <v>1.6175789188625536E-4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5591</v>
      </c>
      <c r="D194" s="57">
        <f t="shared" si="1"/>
        <v>1.6175789188625536E-4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86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187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566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145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567</v>
      </c>
      <c r="B9" s="104" t="s">
        <v>147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569</v>
      </c>
      <c r="B12" s="104" t="s">
        <v>147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570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3" workbookViewId="0">
      <selection activeCell="H19" sqref="H19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6" t="s">
        <v>659</v>
      </c>
      <c r="B1" s="176"/>
      <c r="C1" s="176"/>
      <c r="D1" s="27" t="s">
        <v>602</v>
      </c>
      <c r="E1" s="28">
        <v>2023</v>
      </c>
    </row>
    <row r="2" spans="1:5" ht="18.95" customHeight="1" x14ac:dyDescent="0.2">
      <c r="A2" s="176" t="s">
        <v>608</v>
      </c>
      <c r="B2" s="176"/>
      <c r="C2" s="176"/>
      <c r="D2" s="27" t="s">
        <v>603</v>
      </c>
      <c r="E2" s="28" t="s">
        <v>605</v>
      </c>
    </row>
    <row r="3" spans="1:5" ht="18.95" customHeight="1" x14ac:dyDescent="0.2">
      <c r="A3" s="176" t="s">
        <v>660</v>
      </c>
      <c r="B3" s="176"/>
      <c r="C3" s="176"/>
      <c r="D3" s="27" t="s">
        <v>604</v>
      </c>
      <c r="E3" s="28">
        <v>2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112955930.17</v>
      </c>
    </row>
    <row r="9" spans="1:5" x14ac:dyDescent="0.2">
      <c r="A9" s="33">
        <v>3120</v>
      </c>
      <c r="B9" s="29" t="s">
        <v>464</v>
      </c>
      <c r="C9" s="34">
        <v>0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9724613.3200000003</v>
      </c>
    </row>
    <row r="15" spans="1:5" x14ac:dyDescent="0.2">
      <c r="A15" s="33">
        <v>3220</v>
      </c>
      <c r="B15" s="29" t="s">
        <v>468</v>
      </c>
      <c r="C15" s="34">
        <v>108703917.69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187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172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topLeftCell="A46" workbookViewId="0">
      <selection activeCell="A81" sqref="A8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6" t="s">
        <v>659</v>
      </c>
      <c r="B1" s="176"/>
      <c r="C1" s="176"/>
      <c r="D1" s="27" t="s">
        <v>602</v>
      </c>
      <c r="E1" s="28">
        <v>2023</v>
      </c>
    </row>
    <row r="2" spans="1:5" s="35" customFormat="1" ht="18.95" customHeight="1" x14ac:dyDescent="0.25">
      <c r="A2" s="176" t="s">
        <v>609</v>
      </c>
      <c r="B2" s="176"/>
      <c r="C2" s="176"/>
      <c r="D2" s="27" t="s">
        <v>603</v>
      </c>
      <c r="E2" s="28" t="s">
        <v>605</v>
      </c>
    </row>
    <row r="3" spans="1:5" s="35" customFormat="1" ht="18.95" customHeight="1" x14ac:dyDescent="0.25">
      <c r="A3" s="176" t="s">
        <v>660</v>
      </c>
      <c r="B3" s="176"/>
      <c r="C3" s="176"/>
      <c r="D3" s="27" t="s">
        <v>604</v>
      </c>
      <c r="E3" s="28">
        <v>2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646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481</v>
      </c>
      <c r="C8" s="34">
        <v>23000</v>
      </c>
      <c r="D8" s="34">
        <v>23000</v>
      </c>
    </row>
    <row r="9" spans="1:5" x14ac:dyDescent="0.2">
      <c r="A9" s="33">
        <v>1112</v>
      </c>
      <c r="B9" s="29" t="s">
        <v>482</v>
      </c>
      <c r="C9" s="34">
        <v>67527677.370000005</v>
      </c>
      <c r="D9" s="34">
        <v>0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65195971.109999999</v>
      </c>
    </row>
    <row r="11" spans="1:5" x14ac:dyDescent="0.2">
      <c r="A11" s="33">
        <v>1114</v>
      </c>
      <c r="B11" s="29" t="s">
        <v>194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1570431.59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624</v>
      </c>
      <c r="C15" s="135">
        <f>SUM(C8:C14)</f>
        <v>67550677.370000005</v>
      </c>
      <c r="D15" s="135">
        <f>SUM(D8:D14)</f>
        <v>66789402.700000003</v>
      </c>
    </row>
    <row r="18" spans="1:5" x14ac:dyDescent="0.2">
      <c r="A18" s="31" t="s">
        <v>175</v>
      </c>
      <c r="B18" s="31"/>
      <c r="C18" s="31"/>
      <c r="D18" s="31"/>
      <c r="E18" s="130"/>
    </row>
    <row r="19" spans="1:5" x14ac:dyDescent="0.2">
      <c r="A19" s="32" t="s">
        <v>143</v>
      </c>
      <c r="B19" s="32" t="s">
        <v>646</v>
      </c>
      <c r="C19" s="144" t="s">
        <v>645</v>
      </c>
      <c r="D19" s="144" t="s">
        <v>178</v>
      </c>
      <c r="E19" s="130"/>
    </row>
    <row r="20" spans="1:5" x14ac:dyDescent="0.2">
      <c r="A20" s="133">
        <v>1230</v>
      </c>
      <c r="B20" s="134" t="s">
        <v>227</v>
      </c>
      <c r="C20" s="135">
        <f>SUM(C21:C27)</f>
        <v>5735902.6100000003</v>
      </c>
      <c r="D20" s="135">
        <f>SUM(D21:D27)</f>
        <v>5735902.6100000003</v>
      </c>
      <c r="E20" s="130"/>
    </row>
    <row r="21" spans="1:5" x14ac:dyDescent="0.2">
      <c r="A21" s="33">
        <v>1231</v>
      </c>
      <c r="B21" s="29" t="s">
        <v>228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229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230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231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232</v>
      </c>
      <c r="C25" s="34">
        <v>5735902.6100000003</v>
      </c>
      <c r="D25" s="132">
        <v>5735902.6100000003</v>
      </c>
      <c r="E25" s="130"/>
    </row>
    <row r="26" spans="1:5" x14ac:dyDescent="0.2">
      <c r="A26" s="33">
        <v>1236</v>
      </c>
      <c r="B26" s="29" t="s">
        <v>233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234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235</v>
      </c>
      <c r="C28" s="135">
        <f>SUM(C29:C36)</f>
        <v>4550027.0200000005</v>
      </c>
      <c r="D28" s="135">
        <f>SUM(D29:D36)</f>
        <v>4550027.0200000005</v>
      </c>
      <c r="E28" s="130"/>
    </row>
    <row r="29" spans="1:5" x14ac:dyDescent="0.2">
      <c r="A29" s="33">
        <v>1241</v>
      </c>
      <c r="B29" s="29" t="s">
        <v>236</v>
      </c>
      <c r="C29" s="34">
        <v>114254.63</v>
      </c>
      <c r="D29" s="132">
        <v>114254.63</v>
      </c>
      <c r="E29" s="130"/>
    </row>
    <row r="30" spans="1:5" x14ac:dyDescent="0.2">
      <c r="A30" s="33">
        <v>1242</v>
      </c>
      <c r="B30" s="29" t="s">
        <v>237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238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239</v>
      </c>
      <c r="C32" s="34">
        <v>847984.48</v>
      </c>
      <c r="D32" s="132">
        <v>847984.48</v>
      </c>
      <c r="E32" s="130"/>
    </row>
    <row r="33" spans="1:5" x14ac:dyDescent="0.2">
      <c r="A33" s="33">
        <v>1245</v>
      </c>
      <c r="B33" s="29" t="s">
        <v>240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241</v>
      </c>
      <c r="C34" s="34">
        <v>3587787.91</v>
      </c>
      <c r="D34" s="132">
        <v>3587787.91</v>
      </c>
    </row>
    <row r="35" spans="1:5" x14ac:dyDescent="0.2">
      <c r="A35" s="33">
        <v>1247</v>
      </c>
      <c r="B35" s="29" t="s">
        <v>242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245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246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247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248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249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250</v>
      </c>
      <c r="C42" s="34">
        <v>0</v>
      </c>
      <c r="D42" s="132">
        <v>0</v>
      </c>
    </row>
    <row r="43" spans="1:5" x14ac:dyDescent="0.2">
      <c r="B43" s="136" t="s">
        <v>625</v>
      </c>
      <c r="C43" s="135">
        <f>C20+C28+C37</f>
        <v>10285929.630000001</v>
      </c>
      <c r="D43" s="135">
        <f>D20+D28+D37</f>
        <v>10285929.630000001</v>
      </c>
    </row>
    <row r="44" spans="1:5" s="130" customFormat="1" x14ac:dyDescent="0.2"/>
    <row r="45" spans="1:5" x14ac:dyDescent="0.2">
      <c r="A45" s="31" t="s">
        <v>183</v>
      </c>
      <c r="B45" s="31"/>
      <c r="C45" s="31"/>
      <c r="D45" s="31"/>
      <c r="E45" s="31"/>
    </row>
    <row r="46" spans="1:5" x14ac:dyDescent="0.2">
      <c r="A46" s="32" t="s">
        <v>143</v>
      </c>
      <c r="B46" s="32" t="s">
        <v>646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626</v>
      </c>
      <c r="C47" s="135">
        <v>9724613.3200000003</v>
      </c>
      <c r="D47" s="135">
        <v>0</v>
      </c>
    </row>
    <row r="48" spans="1:5" x14ac:dyDescent="0.2">
      <c r="A48" s="131"/>
      <c r="B48" s="136" t="s">
        <v>614</v>
      </c>
      <c r="C48" s="135">
        <f>C51+C63+C91+C94+C49</f>
        <v>220662</v>
      </c>
      <c r="D48" s="135">
        <f>D51+D63+D91+D94+D49</f>
        <v>7135012.1299999999</v>
      </c>
    </row>
    <row r="49" spans="1:4" s="130" customFormat="1" x14ac:dyDescent="0.2">
      <c r="A49" s="153">
        <v>5100</v>
      </c>
      <c r="B49" s="154" t="s">
        <v>358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647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423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615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425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616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428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617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431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618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618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619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435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436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437</v>
      </c>
      <c r="C63" s="135">
        <f>C64+C73+C76+C82</f>
        <v>5591</v>
      </c>
      <c r="D63" s="135">
        <f>D64+D73+D76+D82</f>
        <v>7135012.1299999999</v>
      </c>
    </row>
    <row r="64" spans="1:4" x14ac:dyDescent="0.2">
      <c r="A64" s="33">
        <v>5510</v>
      </c>
      <c r="B64" s="29" t="s">
        <v>438</v>
      </c>
      <c r="C64" s="34">
        <f>SUM(C65:C72)</f>
        <v>5591</v>
      </c>
      <c r="D64" s="34">
        <f>SUM(D65:D72)</f>
        <v>7135012.1299999999</v>
      </c>
    </row>
    <row r="65" spans="1:4" x14ac:dyDescent="0.2">
      <c r="A65" s="33">
        <v>5511</v>
      </c>
      <c r="B65" s="29" t="s">
        <v>439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440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441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442</v>
      </c>
      <c r="C68" s="34">
        <v>0</v>
      </c>
      <c r="D68" s="34">
        <v>1239958</v>
      </c>
    </row>
    <row r="69" spans="1:4" x14ac:dyDescent="0.2">
      <c r="A69" s="33">
        <v>5515</v>
      </c>
      <c r="B69" s="29" t="s">
        <v>443</v>
      </c>
      <c r="C69" s="34">
        <v>0</v>
      </c>
      <c r="D69" s="34">
        <v>5810547.5099999998</v>
      </c>
    </row>
    <row r="70" spans="1:4" x14ac:dyDescent="0.2">
      <c r="A70" s="33">
        <v>5516</v>
      </c>
      <c r="B70" s="29" t="s">
        <v>444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445</v>
      </c>
      <c r="C71" s="34">
        <v>0</v>
      </c>
      <c r="D71" s="34">
        <v>58421.71</v>
      </c>
    </row>
    <row r="72" spans="1:4" x14ac:dyDescent="0.2">
      <c r="A72" s="33">
        <v>5518</v>
      </c>
      <c r="B72" s="29" t="s">
        <v>81</v>
      </c>
      <c r="C72" s="34">
        <v>5591</v>
      </c>
      <c r="D72" s="34">
        <v>26084.91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446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447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448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449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450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451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452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453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454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455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456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457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458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459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354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460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461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462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463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627</v>
      </c>
      <c r="C94" s="135">
        <f>SUM(C95:C99)</f>
        <v>215071</v>
      </c>
      <c r="D94" s="135">
        <f>SUM(D95:D99)</f>
        <v>0</v>
      </c>
    </row>
    <row r="95" spans="1:4" x14ac:dyDescent="0.2">
      <c r="A95" s="131">
        <v>2111</v>
      </c>
      <c r="B95" s="130" t="s">
        <v>628</v>
      </c>
      <c r="C95" s="132">
        <v>-20.6</v>
      </c>
      <c r="D95" s="132">
        <v>0</v>
      </c>
    </row>
    <row r="96" spans="1:4" x14ac:dyDescent="0.2">
      <c r="A96" s="131">
        <v>2112</v>
      </c>
      <c r="B96" s="130" t="s">
        <v>629</v>
      </c>
      <c r="C96" s="132">
        <v>101986.53</v>
      </c>
      <c r="D96" s="132">
        <v>0</v>
      </c>
    </row>
    <row r="97" spans="1:4" x14ac:dyDescent="0.2">
      <c r="A97" s="131">
        <v>2112</v>
      </c>
      <c r="B97" s="130" t="s">
        <v>630</v>
      </c>
      <c r="C97" s="132">
        <v>113105.07</v>
      </c>
      <c r="D97" s="132">
        <v>0</v>
      </c>
    </row>
    <row r="98" spans="1:4" x14ac:dyDescent="0.2">
      <c r="A98" s="131">
        <v>2115</v>
      </c>
      <c r="B98" s="130" t="s">
        <v>631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632</v>
      </c>
      <c r="C99" s="132">
        <v>0</v>
      </c>
      <c r="D99" s="132">
        <v>0</v>
      </c>
    </row>
    <row r="100" spans="1:4" x14ac:dyDescent="0.2">
      <c r="A100" s="131"/>
      <c r="B100" s="136" t="s">
        <v>633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648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649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650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651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652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653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251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654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655</v>
      </c>
      <c r="C109" s="155">
        <f>+C110+C112</f>
        <v>-90352.09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656</v>
      </c>
      <c r="C110" s="160">
        <f>+C111</f>
        <v>-90332.09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351</v>
      </c>
      <c r="C111" s="162">
        <v>-90332.09</v>
      </c>
      <c r="D111" s="162">
        <v>0</v>
      </c>
    </row>
    <row r="112" spans="1:4" x14ac:dyDescent="0.2">
      <c r="A112" s="133">
        <v>1120</v>
      </c>
      <c r="B112" s="140" t="s">
        <v>634</v>
      </c>
      <c r="C112" s="135">
        <f>SUM(C113:C121)</f>
        <v>-20</v>
      </c>
      <c r="D112" s="135">
        <f>SUM(D113:D121)</f>
        <v>0</v>
      </c>
    </row>
    <row r="113" spans="1:4" x14ac:dyDescent="0.2">
      <c r="A113" s="131">
        <v>1124</v>
      </c>
      <c r="B113" s="141" t="s">
        <v>635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636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637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638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639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640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641</v>
      </c>
      <c r="C119" s="132">
        <v>-20</v>
      </c>
      <c r="D119" s="132">
        <v>0</v>
      </c>
    </row>
    <row r="120" spans="1:4" x14ac:dyDescent="0.2">
      <c r="A120" s="131">
        <v>1122</v>
      </c>
      <c r="B120" s="141" t="s">
        <v>642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643</v>
      </c>
      <c r="C121" s="132">
        <v>0</v>
      </c>
      <c r="D121" s="132">
        <v>0</v>
      </c>
    </row>
    <row r="122" spans="1:4" x14ac:dyDescent="0.2">
      <c r="A122" s="131"/>
      <c r="B122" s="143" t="s">
        <v>644</v>
      </c>
      <c r="C122" s="135">
        <f>C47+C48+C100-C106-C109</f>
        <v>10035627.41</v>
      </c>
      <c r="D122" s="135">
        <f>D47+D48+D100-D106-D109</f>
        <v>7135012.1299999999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0866141732283472" right="0.70866141732283472" top="0.74803149606299213" bottom="0.74803149606299213" header="0.31496062992125984" footer="0.31496062992125984"/>
  <pageSetup scale="77" fitToHeight="2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187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148</v>
      </c>
    </row>
    <row r="7" spans="1:2" ht="14.1" customHeight="1" x14ac:dyDescent="0.2">
      <c r="B7" s="102" t="s">
        <v>149</v>
      </c>
    </row>
    <row r="8" spans="1:2" ht="14.1" customHeight="1" x14ac:dyDescent="0.2"/>
    <row r="9" spans="1:2" x14ac:dyDescent="0.2">
      <c r="A9" s="112" t="s">
        <v>29</v>
      </c>
      <c r="B9" s="104" t="s">
        <v>586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192</v>
      </c>
    </row>
    <row r="12" spans="1:2" ht="15" customHeight="1" x14ac:dyDescent="0.2"/>
    <row r="13" spans="1:2" x14ac:dyDescent="0.2">
      <c r="A13" s="112" t="s">
        <v>76</v>
      </c>
      <c r="B13" s="102" t="s">
        <v>587</v>
      </c>
    </row>
    <row r="14" spans="1:2" ht="15" customHeight="1" x14ac:dyDescent="0.2">
      <c r="B14" s="102" t="s">
        <v>588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CONTABILIDADDOS</cp:lastModifiedBy>
  <cp:lastPrinted>2023-08-08T19:20:43Z</cp:lastPrinted>
  <dcterms:created xsi:type="dcterms:W3CDTF">2012-12-11T20:36:24Z</dcterms:created>
  <dcterms:modified xsi:type="dcterms:W3CDTF">2023-08-09T00:11:30Z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